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645" yWindow="-120" windowWidth="1495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Лист1!$A$1:$M$100</definedName>
  </definedNames>
  <calcPr calcId="144525"/>
</workbook>
</file>

<file path=xl/calcChain.xml><?xml version="1.0" encoding="utf-8"?>
<calcChain xmlns="http://schemas.openxmlformats.org/spreadsheetml/2006/main">
  <c r="J100" i="1" l="1"/>
  <c r="J62" i="1"/>
  <c r="J17" i="1"/>
  <c r="J16" i="1"/>
  <c r="J61" i="1"/>
  <c r="J29" i="1"/>
  <c r="J27" i="1"/>
  <c r="J99" i="1"/>
  <c r="J98" i="1"/>
  <c r="J97" i="1"/>
  <c r="J78" i="1"/>
  <c r="J58" i="1"/>
  <c r="J93" i="1"/>
  <c r="J94" i="1"/>
  <c r="J95" i="1"/>
  <c r="J96" i="1"/>
  <c r="J92" i="1"/>
  <c r="J53" i="1"/>
  <c r="J36" i="1"/>
  <c r="J24" i="1"/>
  <c r="J21" i="1"/>
  <c r="J20" i="1"/>
  <c r="J91" i="1"/>
  <c r="J90" i="1"/>
  <c r="J86" i="1"/>
  <c r="J72" i="1"/>
  <c r="J66" i="1"/>
  <c r="J33" i="1"/>
  <c r="J8" i="1"/>
  <c r="J5" i="1"/>
  <c r="J3" i="1"/>
  <c r="G71" i="1" l="1"/>
  <c r="G68" i="1"/>
  <c r="G5" i="1"/>
  <c r="G3" i="1"/>
  <c r="G67" i="1"/>
  <c r="F88" i="1"/>
  <c r="F71" i="1"/>
  <c r="F70" i="1"/>
  <c r="F5" i="1"/>
  <c r="F69" i="1"/>
  <c r="F68" i="1"/>
  <c r="F67" i="1"/>
  <c r="F3" i="1"/>
  <c r="F9" i="1"/>
  <c r="F8" i="1"/>
  <c r="E68" i="1"/>
  <c r="E67" i="1"/>
  <c r="K71" i="1"/>
  <c r="J73" i="1"/>
  <c r="K70" i="1"/>
  <c r="K69" i="1"/>
  <c r="K4" i="1"/>
  <c r="K5" i="1"/>
  <c r="F4" i="1"/>
  <c r="E88" i="1"/>
  <c r="E70" i="1"/>
  <c r="E69" i="1"/>
  <c r="E5" i="1"/>
  <c r="G4" i="1"/>
  <c r="E9" i="1"/>
  <c r="E8" i="1"/>
  <c r="L66" i="1"/>
  <c r="K62" i="1"/>
  <c r="K17" i="1"/>
  <c r="K10" i="1"/>
  <c r="K16" i="1"/>
  <c r="J9" i="1"/>
  <c r="J87" i="1"/>
  <c r="J85" i="1"/>
  <c r="J83" i="1"/>
  <c r="J15" i="1"/>
  <c r="J89" i="1"/>
  <c r="J63" i="1"/>
  <c r="J6" i="1"/>
  <c r="C89" i="1"/>
  <c r="C88" i="1"/>
  <c r="C87" i="1"/>
  <c r="C85" i="1"/>
  <c r="I88" i="1"/>
  <c r="I87" i="1"/>
  <c r="I85" i="1"/>
  <c r="I66" i="1"/>
  <c r="I33" i="1"/>
  <c r="I17" i="1"/>
  <c r="I16" i="1"/>
  <c r="I15" i="1"/>
  <c r="I10" i="1"/>
  <c r="I9" i="1"/>
  <c r="I8" i="1"/>
  <c r="I6" i="1"/>
  <c r="F87" i="1"/>
  <c r="F17" i="1"/>
  <c r="F16" i="1"/>
  <c r="F15" i="1"/>
  <c r="H87" i="1"/>
  <c r="H86" i="1"/>
  <c r="H85" i="1"/>
  <c r="H66" i="1"/>
  <c r="H33" i="1"/>
  <c r="H17" i="1"/>
  <c r="H16" i="1"/>
  <c r="H15" i="1"/>
  <c r="H10" i="1"/>
  <c r="H6" i="1"/>
  <c r="K84" i="1"/>
  <c r="C84" i="1"/>
  <c r="K46" i="1"/>
  <c r="J82" i="1"/>
  <c r="J56" i="1"/>
  <c r="J41" i="1"/>
  <c r="J39" i="1"/>
  <c r="J14" i="1"/>
  <c r="J2" i="1"/>
  <c r="I77" i="1"/>
  <c r="I76" i="1"/>
  <c r="I61" i="1"/>
  <c r="I39" i="1"/>
  <c r="I38" i="1"/>
  <c r="I14" i="1"/>
  <c r="H61" i="1"/>
  <c r="H56" i="1"/>
  <c r="H83" i="1"/>
  <c r="H82" i="1"/>
  <c r="H41" i="1"/>
  <c r="H40" i="1"/>
  <c r="H39" i="1"/>
  <c r="H38" i="1"/>
  <c r="H14" i="1"/>
  <c r="H2" i="1"/>
  <c r="C83" i="1"/>
  <c r="C81" i="1"/>
  <c r="C82" i="1"/>
  <c r="J40" i="1"/>
  <c r="J38" i="1"/>
  <c r="J81" i="1"/>
  <c r="J80" i="1"/>
  <c r="J77" i="1"/>
  <c r="J79" i="1"/>
  <c r="J76" i="1"/>
  <c r="J23" i="1"/>
  <c r="C79" i="1"/>
  <c r="C80" i="1"/>
  <c r="H78" i="1"/>
  <c r="H77" i="1"/>
  <c r="H76" i="1"/>
  <c r="H35" i="1"/>
  <c r="H23" i="1"/>
  <c r="E76" i="1"/>
  <c r="E77" i="1"/>
  <c r="E78" i="1"/>
  <c r="E75" i="1"/>
  <c r="C76" i="1"/>
  <c r="C77" i="1"/>
  <c r="C78" i="1"/>
  <c r="E61" i="1"/>
  <c r="E58" i="1"/>
  <c r="E53" i="1"/>
  <c r="E35" i="1"/>
  <c r="E23" i="1"/>
  <c r="J75" i="1"/>
  <c r="J35" i="1"/>
  <c r="C75" i="1"/>
  <c r="J74" i="1"/>
  <c r="C74" i="1"/>
  <c r="H73" i="1"/>
  <c r="H72" i="1"/>
  <c r="H21" i="1"/>
  <c r="H20" i="1"/>
  <c r="E73" i="1"/>
  <c r="E72" i="1"/>
  <c r="C72" i="1"/>
  <c r="C73" i="1"/>
  <c r="E21" i="1"/>
  <c r="E20" i="1"/>
  <c r="H58" i="1"/>
  <c r="H53" i="1"/>
  <c r="E3" i="1"/>
  <c r="C71" i="1"/>
  <c r="C69" i="1"/>
  <c r="C70" i="1"/>
  <c r="K3" i="1"/>
  <c r="K68" i="1"/>
  <c r="C68" i="1"/>
  <c r="C67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2" i="1"/>
  <c r="K64" i="1"/>
  <c r="K65" i="1"/>
  <c r="K15" i="1"/>
  <c r="K18" i="1"/>
  <c r="J51" i="1"/>
  <c r="J50" i="1"/>
  <c r="J34" i="1"/>
  <c r="J46" i="1"/>
  <c r="J11" i="1"/>
  <c r="J7" i="1"/>
  <c r="J45" i="1"/>
  <c r="J55" i="1"/>
  <c r="J37" i="1"/>
  <c r="J22" i="1"/>
  <c r="J25" i="1"/>
  <c r="J26" i="1"/>
  <c r="J28" i="1"/>
  <c r="J30" i="1"/>
  <c r="J42" i="1"/>
  <c r="J43" i="1"/>
  <c r="J44" i="1"/>
  <c r="J47" i="1"/>
  <c r="J48" i="1"/>
  <c r="J49" i="1"/>
  <c r="J52" i="1"/>
  <c r="J54" i="1"/>
  <c r="J57" i="1"/>
  <c r="J19" i="1"/>
  <c r="J12" i="1"/>
  <c r="H5" i="1"/>
  <c r="H3" i="1"/>
  <c r="H9" i="1"/>
  <c r="H8" i="1"/>
  <c r="H7" i="1"/>
  <c r="H11" i="1"/>
  <c r="E18" i="1"/>
  <c r="E17" i="1"/>
  <c r="E7" i="1"/>
  <c r="E6" i="1"/>
  <c r="E11" i="1"/>
  <c r="E10" i="1"/>
  <c r="E16" i="1"/>
  <c r="E15" i="1"/>
  <c r="H18" i="1"/>
  <c r="H13" i="1"/>
  <c r="H12" i="1"/>
  <c r="E12" i="1"/>
  <c r="E13" i="1"/>
  <c r="E14" i="1"/>
  <c r="E2" i="1"/>
  <c r="I5" i="1"/>
  <c r="I4" i="1"/>
  <c r="I3" i="1"/>
</calcChain>
</file>

<file path=xl/sharedStrings.xml><?xml version="1.0" encoding="utf-8"?>
<sst xmlns="http://schemas.openxmlformats.org/spreadsheetml/2006/main" count="211" uniqueCount="118">
  <si>
    <t>Фамилия Имя</t>
  </si>
  <si>
    <t>Кихон ваза</t>
  </si>
  <si>
    <t>Дата рождения</t>
  </si>
  <si>
    <t>Опен ката</t>
  </si>
  <si>
    <t>Корю но ката</t>
  </si>
  <si>
    <t>Танто тайсабаки</t>
  </si>
  <si>
    <t>Танто рандори</t>
  </si>
  <si>
    <t>Тосю рандори</t>
  </si>
  <si>
    <t>возраст</t>
  </si>
  <si>
    <t>Какари гейко</t>
  </si>
  <si>
    <t>Архипов Фёдор</t>
  </si>
  <si>
    <t>Нинин дори</t>
  </si>
  <si>
    <t>Киселёв Александр</t>
  </si>
  <si>
    <t>Аверьянов Александр</t>
  </si>
  <si>
    <t>Телицын Василий</t>
  </si>
  <si>
    <t>Инструктор</t>
  </si>
  <si>
    <t>Карашевский А.В.</t>
  </si>
  <si>
    <t>Сибиркина Рита</t>
  </si>
  <si>
    <t>Цветков Артём</t>
  </si>
  <si>
    <t>Герасимова Анна</t>
  </si>
  <si>
    <t>Исламова Алина</t>
  </si>
  <si>
    <t>Завражнев Коля</t>
  </si>
  <si>
    <t>Никитин Илья</t>
  </si>
  <si>
    <t>Булукин Данила</t>
  </si>
  <si>
    <t>Пушков Михаил</t>
  </si>
  <si>
    <t>Гаранин Никита</t>
  </si>
  <si>
    <t>Киселёв А.Б.</t>
  </si>
  <si>
    <t>Жабин Егор Андреевич</t>
  </si>
  <si>
    <t>Мошкин Арсений</t>
  </si>
  <si>
    <t xml:space="preserve">Поддубный Александр </t>
  </si>
  <si>
    <t xml:space="preserve">Кочетуров Леонид </t>
  </si>
  <si>
    <t>Телицын В.В.</t>
  </si>
  <si>
    <t>Рафиева Анна</t>
  </si>
  <si>
    <t>Туник Кирилл</t>
  </si>
  <si>
    <t>Архипов Влад</t>
  </si>
  <si>
    <t>Свиридов Всеволод</t>
  </si>
  <si>
    <t>Федулов Иван</t>
  </si>
  <si>
    <t>Акатин Виктор</t>
  </si>
  <si>
    <t>Гордеев Константин</t>
  </si>
  <si>
    <t>Ойцев Егор</t>
  </si>
  <si>
    <t>Кондрашов Владимир</t>
  </si>
  <si>
    <t>Балабанов Даниил</t>
  </si>
  <si>
    <t>Скрипчак Дмитрий</t>
  </si>
  <si>
    <t>Селезнёва Вера</t>
  </si>
  <si>
    <t>Гимпель Евгений</t>
  </si>
  <si>
    <t>Новиков Максим</t>
  </si>
  <si>
    <t>Лавренов Кирилл</t>
  </si>
  <si>
    <t>Соколов Арсений</t>
  </si>
  <si>
    <t>Мелихов Влад</t>
  </si>
  <si>
    <t>Родин Антон</t>
  </si>
  <si>
    <t>Самсонов Влад</t>
  </si>
  <si>
    <t>Суслов Миша</t>
  </si>
  <si>
    <t>Нежкин Иван</t>
  </si>
  <si>
    <t>Генцис Вениамин</t>
  </si>
  <si>
    <t>Макаров Сергей</t>
  </si>
  <si>
    <t>Тулакина Полина</t>
  </si>
  <si>
    <t>Гордиенко Андрей</t>
  </si>
  <si>
    <t>Тулакина Софья</t>
  </si>
  <si>
    <t>Нефедов Дмитрий</t>
  </si>
  <si>
    <t>Филенко Данила</t>
  </si>
  <si>
    <t>Горох Владимир</t>
  </si>
  <si>
    <t>Путимцев Иван</t>
  </si>
  <si>
    <t>Манджиев Вячеслав</t>
  </si>
  <si>
    <t>Тагильцева Софья</t>
  </si>
  <si>
    <t>Михайлова Полина</t>
  </si>
  <si>
    <t>Коровина С.В.</t>
  </si>
  <si>
    <t>Холодков Сергей</t>
  </si>
  <si>
    <t>Николаев Максим</t>
  </si>
  <si>
    <t>Ежов Гриша</t>
  </si>
  <si>
    <t>Жеребицкий Никита</t>
  </si>
  <si>
    <t>Кувшинов Фёдор</t>
  </si>
  <si>
    <t>Кочергина София</t>
  </si>
  <si>
    <t>Мусиенко Даня</t>
  </si>
  <si>
    <t>Спирин Ярослав</t>
  </si>
  <si>
    <t>Бондаренко Алексей</t>
  </si>
  <si>
    <t>Андреев Ваня</t>
  </si>
  <si>
    <t>Гаврилова Яна</t>
  </si>
  <si>
    <t>Тагиев Тимур</t>
  </si>
  <si>
    <t>Рафиев Леонид</t>
  </si>
  <si>
    <t>Крылов Пётр</t>
  </si>
  <si>
    <t>Каневский Фёдор</t>
  </si>
  <si>
    <t>Дата мероприятия</t>
  </si>
  <si>
    <t>Карашевский Алексей</t>
  </si>
  <si>
    <t>Богомолов Иван</t>
  </si>
  <si>
    <t>Уно Кенси</t>
  </si>
  <si>
    <t>Микушов Павел</t>
  </si>
  <si>
    <t>Максимов Денис</t>
  </si>
  <si>
    <t>Коровина Светлана</t>
  </si>
  <si>
    <t>Иванов Глеб</t>
  </si>
  <si>
    <t>Осова Ира</t>
  </si>
  <si>
    <t>Иващенко Василиса</t>
  </si>
  <si>
    <t>Богомолов И.Л.</t>
  </si>
  <si>
    <t>Фёдоров Илья</t>
  </si>
  <si>
    <t>Дорохов Антон</t>
  </si>
  <si>
    <t>Мещаряков Андрей</t>
  </si>
  <si>
    <t>Шепелев Александр</t>
  </si>
  <si>
    <t>Бондаренко Денис</t>
  </si>
  <si>
    <t>Сергеев Севастьян</t>
  </si>
  <si>
    <t>Карашевский Кирилл</t>
  </si>
  <si>
    <t>Белов Никита</t>
  </si>
  <si>
    <t>Исаев Артём</t>
  </si>
  <si>
    <t>Рассохин Матвей</t>
  </si>
  <si>
    <t>Мараев Артём</t>
  </si>
  <si>
    <t>Лопатина Екатерина</t>
  </si>
  <si>
    <t>Рафиев Михаил</t>
  </si>
  <si>
    <t>Серебрякова София</t>
  </si>
  <si>
    <t>Гостева Марина</t>
  </si>
  <si>
    <t>Кучерин Дмитрий</t>
  </si>
  <si>
    <t>Кучерина Анастасия</t>
  </si>
  <si>
    <t>Рыкова Тоня</t>
  </si>
  <si>
    <t>Дорошенко Андрей</t>
  </si>
  <si>
    <t>Жук Михаил</t>
  </si>
  <si>
    <t>Соколов Иван</t>
  </si>
  <si>
    <t>Соловьёв Никита</t>
  </si>
  <si>
    <t>Подобреевский Ярослав</t>
  </si>
  <si>
    <t>Добровский Егор</t>
  </si>
  <si>
    <t>Родичев Матвей</t>
  </si>
  <si>
    <t>Ойцев Никита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</si>
</sst>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14" fontId="0" fillId="0" borderId="0" xfId="0" applyNumberFormat="1" applyFill="1"/>
    <xf numFmtId="164" fontId="1" fillId="0" borderId="0" xfId="0" applyNumberFormat="1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14" fontId="0" fillId="0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/>
    <xf numFmtId="14" fontId="4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L79" sqref="L79"/>
    </sheetView>
  </sheetViews>
  <sheetFormatPr defaultRowHeight="15" x14ac:dyDescent="0.25"/>
  <cols>
    <col min="1" max="1" width="22" customWidth="1"/>
    <col min="2" max="2" width="14.85546875" customWidth="1"/>
    <col min="3" max="3" width="7.85546875" customWidth="1"/>
    <col min="4" max="4" width="19.7109375" customWidth="1"/>
    <col min="5" max="5" width="11.140625" customWidth="1"/>
    <col min="6" max="6" width="10" customWidth="1"/>
    <col min="7" max="9" width="13" customWidth="1"/>
    <col min="10" max="10" width="15.28515625" customWidth="1"/>
    <col min="11" max="11" width="14.140625" customWidth="1"/>
    <col min="12" max="12" width="13.85546875" customWidth="1"/>
    <col min="13" max="13" width="18.140625" customWidth="1"/>
  </cols>
  <sheetData>
    <row r="1" spans="1:13" x14ac:dyDescent="0.25">
      <c r="A1" t="s">
        <v>0</v>
      </c>
      <c r="B1" t="s">
        <v>2</v>
      </c>
      <c r="C1" t="s">
        <v>8</v>
      </c>
      <c r="D1" t="s">
        <v>15</v>
      </c>
      <c r="E1" t="s">
        <v>1</v>
      </c>
      <c r="F1" t="s">
        <v>3</v>
      </c>
      <c r="G1" t="s">
        <v>4</v>
      </c>
      <c r="H1" t="s">
        <v>9</v>
      </c>
      <c r="I1" t="s">
        <v>11</v>
      </c>
      <c r="J1" t="s">
        <v>5</v>
      </c>
      <c r="K1" t="s">
        <v>6</v>
      </c>
      <c r="L1" t="s">
        <v>7</v>
      </c>
      <c r="M1" t="s">
        <v>81</v>
      </c>
    </row>
    <row r="2" spans="1:13" ht="15.75" customHeight="1" x14ac:dyDescent="0.25">
      <c r="A2" s="4" t="s">
        <v>10</v>
      </c>
      <c r="B2" s="5">
        <v>38587</v>
      </c>
      <c r="C2" s="4">
        <f t="shared" ref="C2:C33" si="0">IF(OR(ISERROR(YEAR(B2)),ISBLANK(B2)),,DATEDIF(B2,$M$2,"y"))</f>
        <v>11</v>
      </c>
      <c r="D2" s="4" t="s">
        <v>16</v>
      </c>
      <c r="E2" s="4">
        <f>1</f>
        <v>1</v>
      </c>
      <c r="F2" s="4"/>
      <c r="G2" s="4"/>
      <c r="H2" s="4">
        <f>2+1+2</f>
        <v>5</v>
      </c>
      <c r="I2" s="4"/>
      <c r="J2" s="4">
        <f>2+1+2+2</f>
        <v>7</v>
      </c>
      <c r="K2" s="4"/>
      <c r="L2" s="4"/>
      <c r="M2" s="5">
        <v>42813</v>
      </c>
    </row>
    <row r="3" spans="1:13" x14ac:dyDescent="0.25">
      <c r="A3" s="4" t="s">
        <v>12</v>
      </c>
      <c r="B3" s="5">
        <v>31624</v>
      </c>
      <c r="C3" s="4">
        <f t="shared" si="0"/>
        <v>30</v>
      </c>
      <c r="D3" s="4" t="s">
        <v>16</v>
      </c>
      <c r="E3" s="4">
        <f>32+8+10+12+12</f>
        <v>74</v>
      </c>
      <c r="F3" s="4">
        <f>8+20+8+20</f>
        <v>56</v>
      </c>
      <c r="G3" s="4">
        <f>4+8+8</f>
        <v>20</v>
      </c>
      <c r="H3" s="4">
        <f>10</f>
        <v>10</v>
      </c>
      <c r="I3" s="4">
        <f>32</f>
        <v>32</v>
      </c>
      <c r="J3" s="4">
        <f>8</f>
        <v>8</v>
      </c>
      <c r="K3" s="4">
        <f>4+2+8+2</f>
        <v>16</v>
      </c>
      <c r="L3" s="4"/>
      <c r="M3" s="4"/>
    </row>
    <row r="4" spans="1:13" x14ac:dyDescent="0.25">
      <c r="A4" s="4" t="s">
        <v>13</v>
      </c>
      <c r="B4" s="5">
        <v>28294</v>
      </c>
      <c r="C4" s="4">
        <f t="shared" si="0"/>
        <v>39</v>
      </c>
      <c r="D4" s="4" t="s">
        <v>16</v>
      </c>
      <c r="E4" s="4"/>
      <c r="F4" s="4">
        <f>8+2</f>
        <v>10</v>
      </c>
      <c r="G4" s="4">
        <f>4+12+20</f>
        <v>36</v>
      </c>
      <c r="H4" s="4"/>
      <c r="I4" s="4">
        <f>32</f>
        <v>32</v>
      </c>
      <c r="J4" s="4"/>
      <c r="K4" s="4">
        <f>4+2</f>
        <v>6</v>
      </c>
      <c r="L4" s="4"/>
      <c r="M4" s="4"/>
    </row>
    <row r="5" spans="1:13" x14ac:dyDescent="0.25">
      <c r="A5" s="4" t="s">
        <v>14</v>
      </c>
      <c r="B5" s="5">
        <v>33583</v>
      </c>
      <c r="C5" s="4">
        <f t="shared" si="0"/>
        <v>25</v>
      </c>
      <c r="D5" s="4" t="s">
        <v>16</v>
      </c>
      <c r="E5" s="4">
        <f>32+8+10+12+2</f>
        <v>64</v>
      </c>
      <c r="F5" s="4">
        <f>8+8</f>
        <v>16</v>
      </c>
      <c r="G5" s="4">
        <f>8+12+20+8</f>
        <v>48</v>
      </c>
      <c r="H5" s="4">
        <f>10</f>
        <v>10</v>
      </c>
      <c r="I5" s="4">
        <f>32</f>
        <v>32</v>
      </c>
      <c r="J5" s="4">
        <f>12</f>
        <v>12</v>
      </c>
      <c r="K5" s="4">
        <f>4+2+8</f>
        <v>14</v>
      </c>
      <c r="L5" s="4"/>
      <c r="M5" s="4"/>
    </row>
    <row r="6" spans="1:13" x14ac:dyDescent="0.25">
      <c r="A6" s="4" t="s">
        <v>17</v>
      </c>
      <c r="B6" s="5">
        <v>38050</v>
      </c>
      <c r="C6" s="4">
        <f t="shared" si="0"/>
        <v>13</v>
      </c>
      <c r="D6" s="4" t="s">
        <v>26</v>
      </c>
      <c r="E6" s="4">
        <f>4</f>
        <v>4</v>
      </c>
      <c r="F6" s="4"/>
      <c r="G6" s="4"/>
      <c r="H6" s="4">
        <f>4+2</f>
        <v>6</v>
      </c>
      <c r="I6" s="4">
        <f>2</f>
        <v>2</v>
      </c>
      <c r="J6" s="4">
        <f>5+8</f>
        <v>13</v>
      </c>
      <c r="K6" s="4"/>
      <c r="L6" s="4"/>
      <c r="M6" s="4"/>
    </row>
    <row r="7" spans="1:13" x14ac:dyDescent="0.25">
      <c r="A7" s="4" t="s">
        <v>18</v>
      </c>
      <c r="B7" s="5">
        <v>38616</v>
      </c>
      <c r="C7" s="4">
        <f t="shared" si="0"/>
        <v>11</v>
      </c>
      <c r="D7" s="4" t="s">
        <v>26</v>
      </c>
      <c r="E7" s="4">
        <f>4</f>
        <v>4</v>
      </c>
      <c r="F7" s="4"/>
      <c r="G7" s="4"/>
      <c r="H7" s="4">
        <f>4</f>
        <v>4</v>
      </c>
      <c r="I7" s="4"/>
      <c r="J7" s="4">
        <f>5</f>
        <v>5</v>
      </c>
      <c r="K7" s="4"/>
      <c r="L7" s="4"/>
      <c r="M7" s="4"/>
    </row>
    <row r="8" spans="1:13" x14ac:dyDescent="0.25">
      <c r="A8" s="4" t="s">
        <v>19</v>
      </c>
      <c r="B8" s="5">
        <v>36811</v>
      </c>
      <c r="C8" s="4">
        <f t="shared" si="0"/>
        <v>16</v>
      </c>
      <c r="D8" s="4" t="s">
        <v>16</v>
      </c>
      <c r="E8" s="4">
        <f>6+2</f>
        <v>8</v>
      </c>
      <c r="F8" s="4">
        <f>12+12</f>
        <v>24</v>
      </c>
      <c r="G8" s="4"/>
      <c r="H8" s="4">
        <f>6</f>
        <v>6</v>
      </c>
      <c r="I8" s="4">
        <f>2</f>
        <v>2</v>
      </c>
      <c r="J8" s="4">
        <f>3+8+20+20</f>
        <v>51</v>
      </c>
      <c r="K8" s="4"/>
      <c r="L8" s="4"/>
      <c r="M8" s="4"/>
    </row>
    <row r="9" spans="1:13" x14ac:dyDescent="0.25">
      <c r="A9" s="4" t="s">
        <v>20</v>
      </c>
      <c r="B9" s="5">
        <v>36961</v>
      </c>
      <c r="C9" s="4">
        <f t="shared" si="0"/>
        <v>16</v>
      </c>
      <c r="D9" s="4" t="s">
        <v>16</v>
      </c>
      <c r="E9" s="4">
        <f>6+2</f>
        <v>8</v>
      </c>
      <c r="F9" s="4">
        <f>12+12</f>
        <v>24</v>
      </c>
      <c r="G9" s="4"/>
      <c r="H9" s="4">
        <f>6</f>
        <v>6</v>
      </c>
      <c r="I9" s="4">
        <f>2</f>
        <v>2</v>
      </c>
      <c r="J9" s="4">
        <f>5+8</f>
        <v>13</v>
      </c>
      <c r="K9" s="4"/>
      <c r="L9" s="4"/>
      <c r="M9" s="4"/>
    </row>
    <row r="10" spans="1:13" x14ac:dyDescent="0.25">
      <c r="A10" s="4" t="s">
        <v>21</v>
      </c>
      <c r="B10" s="5">
        <v>37314</v>
      </c>
      <c r="C10" s="4">
        <f t="shared" si="0"/>
        <v>15</v>
      </c>
      <c r="D10" s="4" t="s">
        <v>16</v>
      </c>
      <c r="E10" s="4">
        <f>10</f>
        <v>10</v>
      </c>
      <c r="F10" s="4"/>
      <c r="G10" s="4"/>
      <c r="H10" s="4">
        <f>6+2</f>
        <v>8</v>
      </c>
      <c r="I10" s="4">
        <f>2</f>
        <v>2</v>
      </c>
      <c r="J10" s="4"/>
      <c r="K10" s="4">
        <f>3+2</f>
        <v>5</v>
      </c>
      <c r="L10" s="4"/>
      <c r="M10" s="4"/>
    </row>
    <row r="11" spans="1:13" x14ac:dyDescent="0.25">
      <c r="A11" s="4" t="s">
        <v>22</v>
      </c>
      <c r="B11" s="5">
        <v>38802</v>
      </c>
      <c r="C11" s="4">
        <f t="shared" si="0"/>
        <v>10</v>
      </c>
      <c r="D11" s="4" t="s">
        <v>16</v>
      </c>
      <c r="E11" s="4">
        <f>10</f>
        <v>10</v>
      </c>
      <c r="F11" s="4"/>
      <c r="G11" s="4"/>
      <c r="H11" s="4">
        <f>6</f>
        <v>6</v>
      </c>
      <c r="I11" s="4"/>
      <c r="J11" s="4">
        <f>3</f>
        <v>3</v>
      </c>
      <c r="K11" s="4"/>
      <c r="L11" s="4"/>
      <c r="M11" s="4"/>
    </row>
    <row r="12" spans="1:13" x14ac:dyDescent="0.25">
      <c r="A12" s="4" t="s">
        <v>23</v>
      </c>
      <c r="B12" s="5">
        <v>38071</v>
      </c>
      <c r="C12" s="4">
        <f t="shared" si="0"/>
        <v>12</v>
      </c>
      <c r="D12" s="4" t="s">
        <v>16</v>
      </c>
      <c r="E12" s="4">
        <f>1</f>
        <v>1</v>
      </c>
      <c r="F12" s="4"/>
      <c r="G12" s="4"/>
      <c r="H12" s="4">
        <f>1</f>
        <v>1</v>
      </c>
      <c r="I12" s="4"/>
      <c r="J12" s="4">
        <f>1</f>
        <v>1</v>
      </c>
      <c r="K12" s="4"/>
      <c r="L12" s="4"/>
      <c r="M12" s="4"/>
    </row>
    <row r="13" spans="1:13" x14ac:dyDescent="0.25">
      <c r="A13" s="4" t="s">
        <v>24</v>
      </c>
      <c r="B13" s="5">
        <v>38375</v>
      </c>
      <c r="C13" s="4">
        <f t="shared" si="0"/>
        <v>12</v>
      </c>
      <c r="D13" s="4" t="s">
        <v>16</v>
      </c>
      <c r="E13" s="4">
        <f>1</f>
        <v>1</v>
      </c>
      <c r="F13" s="4"/>
      <c r="G13" s="4"/>
      <c r="H13" s="4">
        <f>1</f>
        <v>1</v>
      </c>
      <c r="I13" s="4"/>
      <c r="J13" s="4"/>
      <c r="K13" s="4"/>
      <c r="L13" s="4"/>
      <c r="M13" s="4"/>
    </row>
    <row r="14" spans="1:13" x14ac:dyDescent="0.25">
      <c r="A14" s="4" t="s">
        <v>25</v>
      </c>
      <c r="B14" s="5">
        <v>39122</v>
      </c>
      <c r="C14" s="4">
        <f t="shared" si="0"/>
        <v>10</v>
      </c>
      <c r="D14" s="4" t="s">
        <v>16</v>
      </c>
      <c r="E14" s="4">
        <f>1</f>
        <v>1</v>
      </c>
      <c r="F14" s="4"/>
      <c r="G14" s="4"/>
      <c r="H14" s="4">
        <f>1+2</f>
        <v>3</v>
      </c>
      <c r="I14" s="4">
        <f>2</f>
        <v>2</v>
      </c>
      <c r="J14" s="4">
        <f>1+2+8</f>
        <v>11</v>
      </c>
      <c r="K14" s="4"/>
      <c r="L14" s="4"/>
      <c r="M14" s="4"/>
    </row>
    <row r="15" spans="1:13" x14ac:dyDescent="0.25">
      <c r="A15" s="4" t="s">
        <v>28</v>
      </c>
      <c r="B15" s="5">
        <v>37966</v>
      </c>
      <c r="C15" s="4">
        <f t="shared" si="0"/>
        <v>13</v>
      </c>
      <c r="D15" s="4" t="s">
        <v>31</v>
      </c>
      <c r="E15" s="4">
        <f>4</f>
        <v>4</v>
      </c>
      <c r="F15" s="4">
        <f>2</f>
        <v>2</v>
      </c>
      <c r="G15" s="4"/>
      <c r="H15" s="4">
        <f>1+2</f>
        <v>3</v>
      </c>
      <c r="I15" s="4">
        <f>2</f>
        <v>2</v>
      </c>
      <c r="J15" s="4">
        <f>2</f>
        <v>2</v>
      </c>
      <c r="K15" s="4">
        <f>2</f>
        <v>2</v>
      </c>
      <c r="L15" s="4"/>
      <c r="M15" s="4"/>
    </row>
    <row r="16" spans="1:13" x14ac:dyDescent="0.25">
      <c r="A16" s="4" t="s">
        <v>29</v>
      </c>
      <c r="B16" s="5">
        <v>37960</v>
      </c>
      <c r="C16" s="4">
        <f t="shared" si="0"/>
        <v>13</v>
      </c>
      <c r="D16" s="4" t="s">
        <v>31</v>
      </c>
      <c r="E16" s="4">
        <f>4</f>
        <v>4</v>
      </c>
      <c r="F16" s="4">
        <f>2</f>
        <v>2</v>
      </c>
      <c r="G16" s="4"/>
      <c r="H16" s="4">
        <f>1+2</f>
        <v>3</v>
      </c>
      <c r="I16" s="4">
        <f>2</f>
        <v>2</v>
      </c>
      <c r="J16" s="4">
        <f>2</f>
        <v>2</v>
      </c>
      <c r="K16" s="4">
        <f>5+8</f>
        <v>13</v>
      </c>
      <c r="L16" s="4"/>
      <c r="M16" s="4"/>
    </row>
    <row r="17" spans="1:13" x14ac:dyDescent="0.25">
      <c r="A17" s="4" t="s">
        <v>27</v>
      </c>
      <c r="B17" s="5">
        <v>37585</v>
      </c>
      <c r="C17" s="4">
        <f t="shared" si="0"/>
        <v>14</v>
      </c>
      <c r="D17" s="4" t="s">
        <v>31</v>
      </c>
      <c r="E17" s="4">
        <f>4</f>
        <v>4</v>
      </c>
      <c r="F17" s="4">
        <f>2</f>
        <v>2</v>
      </c>
      <c r="G17" s="4"/>
      <c r="H17" s="4">
        <f>1+2</f>
        <v>3</v>
      </c>
      <c r="I17" s="4">
        <f>2</f>
        <v>2</v>
      </c>
      <c r="J17" s="4">
        <f>2</f>
        <v>2</v>
      </c>
      <c r="K17" s="4">
        <f>3+2</f>
        <v>5</v>
      </c>
      <c r="L17" s="4"/>
      <c r="M17" s="4"/>
    </row>
    <row r="18" spans="1:13" x14ac:dyDescent="0.25">
      <c r="A18" s="4" t="s">
        <v>30</v>
      </c>
      <c r="B18" s="5">
        <v>37778</v>
      </c>
      <c r="C18" s="4">
        <f t="shared" si="0"/>
        <v>13</v>
      </c>
      <c r="D18" s="4" t="s">
        <v>31</v>
      </c>
      <c r="E18" s="4">
        <f>4</f>
        <v>4</v>
      </c>
      <c r="F18" s="4"/>
      <c r="G18" s="4"/>
      <c r="H18" s="4">
        <f>1</f>
        <v>1</v>
      </c>
      <c r="I18" s="4"/>
      <c r="J18" s="4"/>
      <c r="K18" s="4">
        <f>1</f>
        <v>1</v>
      </c>
      <c r="L18" s="4"/>
      <c r="M18" s="4"/>
    </row>
    <row r="19" spans="1:13" x14ac:dyDescent="0.25">
      <c r="A19" s="4" t="s">
        <v>32</v>
      </c>
      <c r="B19" s="5">
        <v>40152</v>
      </c>
      <c r="C19" s="4">
        <f t="shared" si="0"/>
        <v>7</v>
      </c>
      <c r="D19" s="4" t="s">
        <v>31</v>
      </c>
      <c r="E19" s="4"/>
      <c r="F19" s="4"/>
      <c r="G19" s="4"/>
      <c r="H19" s="4"/>
      <c r="I19" s="4"/>
      <c r="J19" s="4">
        <f>1</f>
        <v>1</v>
      </c>
      <c r="K19" s="4"/>
      <c r="L19" s="4"/>
      <c r="M19" s="4"/>
    </row>
    <row r="20" spans="1:13" x14ac:dyDescent="0.25">
      <c r="A20" s="4" t="s">
        <v>77</v>
      </c>
      <c r="B20" s="5">
        <v>40317</v>
      </c>
      <c r="C20" s="4">
        <f t="shared" si="0"/>
        <v>6</v>
      </c>
      <c r="D20" s="4" t="s">
        <v>31</v>
      </c>
      <c r="E20" s="4">
        <f>2</f>
        <v>2</v>
      </c>
      <c r="F20" s="4"/>
      <c r="G20" s="4"/>
      <c r="H20" s="4">
        <f>2</f>
        <v>2</v>
      </c>
      <c r="I20" s="4"/>
      <c r="J20" s="4">
        <f>2+2+2</f>
        <v>6</v>
      </c>
      <c r="K20" s="4"/>
      <c r="L20" s="4"/>
      <c r="M20" s="4"/>
    </row>
    <row r="21" spans="1:13" x14ac:dyDescent="0.25">
      <c r="A21" s="4" t="s">
        <v>33</v>
      </c>
      <c r="B21" s="4"/>
      <c r="C21" s="4">
        <f t="shared" si="0"/>
        <v>0</v>
      </c>
      <c r="D21" s="4" t="s">
        <v>31</v>
      </c>
      <c r="E21" s="4">
        <f>2</f>
        <v>2</v>
      </c>
      <c r="F21" s="4"/>
      <c r="G21" s="4"/>
      <c r="H21" s="4">
        <f>2</f>
        <v>2</v>
      </c>
      <c r="I21" s="4"/>
      <c r="J21" s="4">
        <f>2+2</f>
        <v>4</v>
      </c>
      <c r="K21" s="4"/>
      <c r="L21" s="4"/>
      <c r="M21" s="4"/>
    </row>
    <row r="22" spans="1:13" x14ac:dyDescent="0.25">
      <c r="A22" s="4" t="s">
        <v>34</v>
      </c>
      <c r="B22" s="5">
        <v>39970</v>
      </c>
      <c r="C22" s="4">
        <f t="shared" si="0"/>
        <v>7</v>
      </c>
      <c r="D22" s="4" t="s">
        <v>31</v>
      </c>
      <c r="E22" s="4"/>
      <c r="F22" s="4"/>
      <c r="G22" s="4"/>
      <c r="H22" s="4"/>
      <c r="I22" s="4"/>
      <c r="J22" s="4">
        <f>1</f>
        <v>1</v>
      </c>
      <c r="K22" s="4"/>
      <c r="L22" s="4"/>
      <c r="M22" s="4"/>
    </row>
    <row r="23" spans="1:13" x14ac:dyDescent="0.25">
      <c r="A23" s="4" t="s">
        <v>35</v>
      </c>
      <c r="B23" s="5">
        <v>39794</v>
      </c>
      <c r="C23" s="4">
        <f t="shared" si="0"/>
        <v>8</v>
      </c>
      <c r="D23" s="4" t="s">
        <v>31</v>
      </c>
      <c r="E23" s="4">
        <f>2</f>
        <v>2</v>
      </c>
      <c r="F23" s="4"/>
      <c r="G23" s="4"/>
      <c r="H23" s="4">
        <f>2</f>
        <v>2</v>
      </c>
      <c r="I23" s="4"/>
      <c r="J23" s="4">
        <f>1+2</f>
        <v>3</v>
      </c>
      <c r="K23" s="4"/>
      <c r="L23" s="4"/>
      <c r="M23" s="4"/>
    </row>
    <row r="24" spans="1:13" x14ac:dyDescent="0.25">
      <c r="A24" s="4" t="s">
        <v>36</v>
      </c>
      <c r="B24" s="5">
        <v>40009</v>
      </c>
      <c r="C24" s="4">
        <f t="shared" si="0"/>
        <v>7</v>
      </c>
      <c r="D24" s="4" t="s">
        <v>31</v>
      </c>
      <c r="E24" s="4"/>
      <c r="F24" s="4"/>
      <c r="G24" s="4"/>
      <c r="H24" s="4"/>
      <c r="I24" s="4"/>
      <c r="J24" s="4">
        <f>1+2</f>
        <v>3</v>
      </c>
      <c r="K24" s="4"/>
      <c r="L24" s="4"/>
      <c r="M24" s="4"/>
    </row>
    <row r="25" spans="1:13" x14ac:dyDescent="0.25">
      <c r="A25" s="4" t="s">
        <v>37</v>
      </c>
      <c r="B25" s="5">
        <v>38907</v>
      </c>
      <c r="C25" s="4">
        <f t="shared" si="0"/>
        <v>10</v>
      </c>
      <c r="D25" s="4" t="s">
        <v>31</v>
      </c>
      <c r="E25" s="4"/>
      <c r="F25" s="4"/>
      <c r="G25" s="4"/>
      <c r="H25" s="4"/>
      <c r="I25" s="4"/>
      <c r="J25" s="4">
        <f>1</f>
        <v>1</v>
      </c>
      <c r="K25" s="4"/>
      <c r="L25" s="4"/>
      <c r="M25" s="4"/>
    </row>
    <row r="26" spans="1:13" x14ac:dyDescent="0.25">
      <c r="A26" s="4" t="s">
        <v>38</v>
      </c>
      <c r="B26" s="5">
        <v>39295</v>
      </c>
      <c r="C26" s="4">
        <f t="shared" si="0"/>
        <v>9</v>
      </c>
      <c r="D26" s="4" t="s">
        <v>31</v>
      </c>
      <c r="E26" s="4"/>
      <c r="F26" s="4"/>
      <c r="G26" s="4"/>
      <c r="H26" s="4"/>
      <c r="I26" s="4"/>
      <c r="J26" s="4">
        <f>1</f>
        <v>1</v>
      </c>
      <c r="K26" s="4"/>
      <c r="L26" s="4"/>
      <c r="M26" s="4"/>
    </row>
    <row r="27" spans="1:13" x14ac:dyDescent="0.25">
      <c r="A27" s="4" t="s">
        <v>39</v>
      </c>
      <c r="B27" s="5">
        <v>39098</v>
      </c>
      <c r="C27" s="4">
        <f t="shared" si="0"/>
        <v>10</v>
      </c>
      <c r="D27" s="4" t="s">
        <v>31</v>
      </c>
      <c r="E27" s="4"/>
      <c r="F27" s="4"/>
      <c r="G27" s="4"/>
      <c r="H27" s="4"/>
      <c r="I27" s="4"/>
      <c r="J27" s="4">
        <f>2+2</f>
        <v>4</v>
      </c>
      <c r="K27" s="4"/>
      <c r="L27" s="4"/>
      <c r="M27" s="4"/>
    </row>
    <row r="28" spans="1:13" x14ac:dyDescent="0.25">
      <c r="A28" s="4" t="s">
        <v>40</v>
      </c>
      <c r="B28" s="5">
        <v>38982</v>
      </c>
      <c r="C28" s="4">
        <f t="shared" si="0"/>
        <v>10</v>
      </c>
      <c r="D28" s="4" t="s">
        <v>31</v>
      </c>
      <c r="E28" s="4"/>
      <c r="F28" s="4"/>
      <c r="G28" s="4"/>
      <c r="H28" s="4"/>
      <c r="I28" s="4"/>
      <c r="J28" s="4">
        <f>1</f>
        <v>1</v>
      </c>
      <c r="K28" s="4"/>
      <c r="L28" s="4"/>
      <c r="M28" s="4"/>
    </row>
    <row r="29" spans="1:13" x14ac:dyDescent="0.25">
      <c r="A29" s="4" t="s">
        <v>41</v>
      </c>
      <c r="B29" s="5">
        <v>39156</v>
      </c>
      <c r="C29" s="4">
        <f t="shared" si="0"/>
        <v>10</v>
      </c>
      <c r="D29" s="4" t="s">
        <v>31</v>
      </c>
      <c r="E29" s="4"/>
      <c r="F29" s="4"/>
      <c r="G29" s="4"/>
      <c r="H29" s="4"/>
      <c r="I29" s="4"/>
      <c r="J29" s="4">
        <f>3+2</f>
        <v>5</v>
      </c>
      <c r="K29" s="4"/>
      <c r="L29" s="4"/>
      <c r="M29" s="4"/>
    </row>
    <row r="30" spans="1:13" x14ac:dyDescent="0.25">
      <c r="A30" s="4" t="s">
        <v>42</v>
      </c>
      <c r="B30" s="5">
        <v>39177</v>
      </c>
      <c r="C30" s="4">
        <f t="shared" si="0"/>
        <v>9</v>
      </c>
      <c r="D30" s="4" t="s">
        <v>31</v>
      </c>
      <c r="E30" s="4"/>
      <c r="F30" s="4"/>
      <c r="G30" s="4"/>
      <c r="H30" s="4"/>
      <c r="I30" s="4"/>
      <c r="J30" s="4">
        <f>1</f>
        <v>1</v>
      </c>
      <c r="K30" s="4"/>
      <c r="L30" s="4"/>
      <c r="M30" s="4"/>
    </row>
    <row r="31" spans="1:13" x14ac:dyDescent="0.25">
      <c r="A31" s="4" t="s">
        <v>43</v>
      </c>
      <c r="B31" s="4"/>
      <c r="C31" s="4">
        <f t="shared" si="0"/>
        <v>0</v>
      </c>
      <c r="D31" s="4" t="s">
        <v>31</v>
      </c>
      <c r="E31" s="4"/>
      <c r="F31" s="4"/>
      <c r="G31" s="4"/>
      <c r="H31" s="4"/>
      <c r="I31" s="4"/>
      <c r="J31" s="4">
        <v>0</v>
      </c>
      <c r="K31" s="4"/>
      <c r="L31" s="4"/>
      <c r="M31" s="4"/>
    </row>
    <row r="32" spans="1:13" x14ac:dyDescent="0.25">
      <c r="A32" s="4" t="s">
        <v>44</v>
      </c>
      <c r="B32" s="4"/>
      <c r="C32" s="4">
        <f t="shared" si="0"/>
        <v>0</v>
      </c>
      <c r="D32" s="4" t="s">
        <v>31</v>
      </c>
      <c r="E32" s="4"/>
      <c r="F32" s="4"/>
      <c r="G32" s="4"/>
      <c r="H32" s="4"/>
      <c r="I32" s="4"/>
      <c r="J32" s="4">
        <v>0</v>
      </c>
      <c r="K32" s="4"/>
      <c r="L32" s="4"/>
      <c r="M32" s="4"/>
    </row>
    <row r="33" spans="1:13" x14ac:dyDescent="0.25">
      <c r="A33" s="4" t="s">
        <v>45</v>
      </c>
      <c r="B33" s="5">
        <v>38202</v>
      </c>
      <c r="C33" s="4">
        <f t="shared" si="0"/>
        <v>12</v>
      </c>
      <c r="D33" s="4" t="s">
        <v>31</v>
      </c>
      <c r="E33" s="4"/>
      <c r="F33" s="4"/>
      <c r="G33" s="4"/>
      <c r="H33" s="4">
        <f>2</f>
        <v>2</v>
      </c>
      <c r="I33" s="4">
        <f>2</f>
        <v>2</v>
      </c>
      <c r="J33" s="4">
        <f>5+2+20</f>
        <v>27</v>
      </c>
      <c r="K33" s="4"/>
      <c r="L33" s="4"/>
      <c r="M33" s="4"/>
    </row>
    <row r="34" spans="1:13" x14ac:dyDescent="0.25">
      <c r="A34" s="4" t="s">
        <v>46</v>
      </c>
      <c r="B34" s="5">
        <v>36770</v>
      </c>
      <c r="C34" s="4">
        <f t="shared" ref="C34:C65" si="1">IF(OR(ISERROR(YEAR(B34)),ISBLANK(B34)),,DATEDIF(B34,$M$2,"y"))</f>
        <v>16</v>
      </c>
      <c r="D34" s="4" t="s">
        <v>31</v>
      </c>
      <c r="E34" s="4"/>
      <c r="F34" s="4"/>
      <c r="G34" s="4"/>
      <c r="H34" s="4"/>
      <c r="I34" s="4"/>
      <c r="J34" s="4">
        <f>3</f>
        <v>3</v>
      </c>
      <c r="K34" s="4"/>
      <c r="L34" s="4"/>
      <c r="M34" s="4"/>
    </row>
    <row r="35" spans="1:13" x14ac:dyDescent="0.25">
      <c r="A35" s="4" t="s">
        <v>47</v>
      </c>
      <c r="B35" s="5">
        <v>40145</v>
      </c>
      <c r="C35" s="4">
        <f t="shared" si="1"/>
        <v>7</v>
      </c>
      <c r="D35" s="4" t="s">
        <v>16</v>
      </c>
      <c r="E35" s="4">
        <f>2</f>
        <v>2</v>
      </c>
      <c r="F35" s="4"/>
      <c r="G35" s="4"/>
      <c r="H35" s="4">
        <f>2</f>
        <v>2</v>
      </c>
      <c r="I35" s="4"/>
      <c r="J35" s="4">
        <f>3+2</f>
        <v>5</v>
      </c>
      <c r="K35" s="4"/>
      <c r="L35" s="4"/>
      <c r="M35" s="4"/>
    </row>
    <row r="36" spans="1:13" x14ac:dyDescent="0.25">
      <c r="A36" s="4" t="s">
        <v>48</v>
      </c>
      <c r="B36" s="5">
        <v>40393</v>
      </c>
      <c r="C36" s="4">
        <f t="shared" si="1"/>
        <v>6</v>
      </c>
      <c r="D36" s="4" t="s">
        <v>16</v>
      </c>
      <c r="E36" s="4"/>
      <c r="F36" s="4"/>
      <c r="G36" s="4"/>
      <c r="H36" s="4"/>
      <c r="I36" s="4"/>
      <c r="J36" s="4">
        <f>5+2+2</f>
        <v>9</v>
      </c>
      <c r="K36" s="4"/>
      <c r="L36" s="4"/>
      <c r="M36" s="4"/>
    </row>
    <row r="37" spans="1:13" x14ac:dyDescent="0.25">
      <c r="A37" s="4" t="s">
        <v>49</v>
      </c>
      <c r="B37" s="5">
        <v>39465</v>
      </c>
      <c r="C37" s="4">
        <f t="shared" si="1"/>
        <v>9</v>
      </c>
      <c r="D37" s="4" t="s">
        <v>16</v>
      </c>
      <c r="E37" s="4"/>
      <c r="F37" s="4"/>
      <c r="G37" s="4"/>
      <c r="H37" s="4"/>
      <c r="I37" s="4"/>
      <c r="J37" s="4">
        <f>3</f>
        <v>3</v>
      </c>
      <c r="K37" s="4"/>
      <c r="L37" s="4"/>
      <c r="M37" s="4"/>
    </row>
    <row r="38" spans="1:13" x14ac:dyDescent="0.25">
      <c r="A38" s="4" t="s">
        <v>50</v>
      </c>
      <c r="B38" s="5">
        <v>39430</v>
      </c>
      <c r="C38" s="4">
        <f t="shared" si="1"/>
        <v>9</v>
      </c>
      <c r="D38" s="4" t="s">
        <v>16</v>
      </c>
      <c r="E38" s="4"/>
      <c r="F38" s="4"/>
      <c r="G38" s="4"/>
      <c r="H38" s="4">
        <f>2</f>
        <v>2</v>
      </c>
      <c r="I38" s="4">
        <f>2</f>
        <v>2</v>
      </c>
      <c r="J38" s="4">
        <f>5+2+2</f>
        <v>9</v>
      </c>
      <c r="K38" s="4"/>
      <c r="L38" s="4"/>
      <c r="M38" s="4"/>
    </row>
    <row r="39" spans="1:13" x14ac:dyDescent="0.25">
      <c r="A39" s="4" t="s">
        <v>51</v>
      </c>
      <c r="B39" s="5">
        <v>39106</v>
      </c>
      <c r="C39" s="4">
        <f t="shared" si="1"/>
        <v>10</v>
      </c>
      <c r="D39" s="4" t="s">
        <v>16</v>
      </c>
      <c r="E39" s="4"/>
      <c r="F39" s="4"/>
      <c r="G39" s="4"/>
      <c r="H39" s="4">
        <f>2</f>
        <v>2</v>
      </c>
      <c r="I39" s="4">
        <f>2</f>
        <v>2</v>
      </c>
      <c r="J39" s="4">
        <f>1+2+2</f>
        <v>5</v>
      </c>
      <c r="K39" s="4"/>
      <c r="L39" s="4"/>
      <c r="M39" s="4"/>
    </row>
    <row r="40" spans="1:13" x14ac:dyDescent="0.25">
      <c r="A40" s="4" t="s">
        <v>52</v>
      </c>
      <c r="B40" s="5">
        <v>39255</v>
      </c>
      <c r="C40" s="4">
        <f t="shared" si="1"/>
        <v>9</v>
      </c>
      <c r="D40" s="4" t="s">
        <v>16</v>
      </c>
      <c r="E40" s="4"/>
      <c r="F40" s="4"/>
      <c r="G40" s="4"/>
      <c r="H40" s="4">
        <f>2</f>
        <v>2</v>
      </c>
      <c r="I40" s="4"/>
      <c r="J40" s="4">
        <f>5+2+2</f>
        <v>9</v>
      </c>
      <c r="K40" s="4"/>
      <c r="L40" s="4"/>
      <c r="M40" s="4"/>
    </row>
    <row r="41" spans="1:13" x14ac:dyDescent="0.25">
      <c r="A41" s="4" t="s">
        <v>53</v>
      </c>
      <c r="B41" s="5">
        <v>38757</v>
      </c>
      <c r="C41" s="4">
        <f t="shared" si="1"/>
        <v>11</v>
      </c>
      <c r="D41" s="4" t="s">
        <v>16</v>
      </c>
      <c r="E41" s="4"/>
      <c r="F41" s="4"/>
      <c r="G41" s="4"/>
      <c r="H41" s="4">
        <f>2</f>
        <v>2</v>
      </c>
      <c r="I41" s="4"/>
      <c r="J41" s="4">
        <f>1+2+2</f>
        <v>5</v>
      </c>
      <c r="K41" s="4"/>
      <c r="L41" s="4"/>
      <c r="M41" s="4"/>
    </row>
    <row r="42" spans="1:13" x14ac:dyDescent="0.25">
      <c r="A42" s="4" t="s">
        <v>54</v>
      </c>
      <c r="B42" s="5">
        <v>38161</v>
      </c>
      <c r="C42" s="4">
        <f t="shared" si="1"/>
        <v>12</v>
      </c>
      <c r="D42" s="4" t="s">
        <v>16</v>
      </c>
      <c r="E42" s="4"/>
      <c r="F42" s="4"/>
      <c r="G42" s="4"/>
      <c r="H42" s="4"/>
      <c r="I42" s="4"/>
      <c r="J42" s="4">
        <f>1</f>
        <v>1</v>
      </c>
      <c r="K42" s="4"/>
      <c r="L42" s="4"/>
      <c r="M42" s="4"/>
    </row>
    <row r="43" spans="1:13" x14ac:dyDescent="0.25">
      <c r="A43" s="4" t="s">
        <v>55</v>
      </c>
      <c r="B43" s="6">
        <v>39997</v>
      </c>
      <c r="C43" s="4">
        <f t="shared" si="1"/>
        <v>7</v>
      </c>
      <c r="D43" s="4" t="s">
        <v>65</v>
      </c>
      <c r="E43" s="4"/>
      <c r="F43" s="4"/>
      <c r="G43" s="4"/>
      <c r="H43" s="4"/>
      <c r="I43" s="4"/>
      <c r="J43" s="4">
        <f>1</f>
        <v>1</v>
      </c>
      <c r="K43" s="4"/>
      <c r="L43" s="4"/>
      <c r="M43" s="4"/>
    </row>
    <row r="44" spans="1:13" x14ac:dyDescent="0.25">
      <c r="A44" s="4" t="s">
        <v>56</v>
      </c>
      <c r="B44" s="6">
        <v>39661</v>
      </c>
      <c r="C44" s="4">
        <f t="shared" si="1"/>
        <v>8</v>
      </c>
      <c r="D44" s="4" t="s">
        <v>65</v>
      </c>
      <c r="E44" s="4"/>
      <c r="F44" s="4"/>
      <c r="G44" s="4"/>
      <c r="H44" s="4"/>
      <c r="I44" s="4"/>
      <c r="J44" s="4">
        <f>1</f>
        <v>1</v>
      </c>
      <c r="K44" s="4"/>
      <c r="L44" s="4"/>
      <c r="M44" s="4"/>
    </row>
    <row r="45" spans="1:13" x14ac:dyDescent="0.25">
      <c r="A45" s="4" t="s">
        <v>57</v>
      </c>
      <c r="B45" s="6">
        <v>39316</v>
      </c>
      <c r="C45" s="4">
        <f t="shared" si="1"/>
        <v>9</v>
      </c>
      <c r="D45" s="4" t="s">
        <v>65</v>
      </c>
      <c r="E45" s="4"/>
      <c r="F45" s="4"/>
      <c r="G45" s="4"/>
      <c r="H45" s="4"/>
      <c r="I45" s="4"/>
      <c r="J45" s="4">
        <f>2</f>
        <v>2</v>
      </c>
      <c r="K45" s="4"/>
      <c r="L45" s="4"/>
      <c r="M45" s="4"/>
    </row>
    <row r="46" spans="1:13" x14ac:dyDescent="0.25">
      <c r="A46" s="4" t="s">
        <v>58</v>
      </c>
      <c r="B46" s="6">
        <v>38520</v>
      </c>
      <c r="C46" s="4">
        <f t="shared" si="1"/>
        <v>11</v>
      </c>
      <c r="D46" s="4" t="s">
        <v>65</v>
      </c>
      <c r="E46" s="4"/>
      <c r="F46" s="4"/>
      <c r="G46" s="4"/>
      <c r="H46" s="4"/>
      <c r="I46" s="4"/>
      <c r="J46" s="4">
        <f>2</f>
        <v>2</v>
      </c>
      <c r="K46" s="4">
        <f>2</f>
        <v>2</v>
      </c>
      <c r="L46" s="4"/>
      <c r="M46" s="4"/>
    </row>
    <row r="47" spans="1:13" x14ac:dyDescent="0.25">
      <c r="A47" s="4" t="s">
        <v>59</v>
      </c>
      <c r="B47" s="7">
        <v>38305</v>
      </c>
      <c r="C47" s="4">
        <f t="shared" si="1"/>
        <v>12</v>
      </c>
      <c r="D47" s="4" t="s">
        <v>65</v>
      </c>
      <c r="E47" s="4"/>
      <c r="F47" s="4"/>
      <c r="G47" s="4"/>
      <c r="H47" s="4"/>
      <c r="I47" s="4"/>
      <c r="J47" s="4">
        <f>1</f>
        <v>1</v>
      </c>
      <c r="K47" s="4"/>
      <c r="L47" s="4"/>
      <c r="M47" s="4"/>
    </row>
    <row r="48" spans="1:13" x14ac:dyDescent="0.25">
      <c r="A48" s="4" t="s">
        <v>60</v>
      </c>
      <c r="B48" s="6">
        <v>38600</v>
      </c>
      <c r="C48" s="4">
        <f t="shared" si="1"/>
        <v>11</v>
      </c>
      <c r="D48" s="4" t="s">
        <v>65</v>
      </c>
      <c r="E48" s="4"/>
      <c r="F48" s="4"/>
      <c r="G48" s="4"/>
      <c r="H48" s="4"/>
      <c r="I48" s="4"/>
      <c r="J48" s="4">
        <f>1</f>
        <v>1</v>
      </c>
      <c r="K48" s="4"/>
      <c r="L48" s="4"/>
      <c r="M48" s="4"/>
    </row>
    <row r="49" spans="1:13" x14ac:dyDescent="0.25">
      <c r="A49" s="4" t="s">
        <v>61</v>
      </c>
      <c r="B49" s="6">
        <v>38119</v>
      </c>
      <c r="C49" s="4">
        <f t="shared" si="1"/>
        <v>12</v>
      </c>
      <c r="D49" s="4" t="s">
        <v>65</v>
      </c>
      <c r="E49" s="4"/>
      <c r="F49" s="4"/>
      <c r="G49" s="4"/>
      <c r="H49" s="4"/>
      <c r="I49" s="4"/>
      <c r="J49" s="4">
        <f>1</f>
        <v>1</v>
      </c>
      <c r="K49" s="4"/>
      <c r="L49" s="4"/>
      <c r="M49" s="4"/>
    </row>
    <row r="50" spans="1:13" x14ac:dyDescent="0.25">
      <c r="A50" s="4" t="s">
        <v>62</v>
      </c>
      <c r="B50" s="6">
        <v>37451</v>
      </c>
      <c r="C50" s="4">
        <f t="shared" si="1"/>
        <v>14</v>
      </c>
      <c r="D50" s="4" t="s">
        <v>65</v>
      </c>
      <c r="E50" s="4"/>
      <c r="F50" s="4"/>
      <c r="G50" s="4"/>
      <c r="H50" s="4"/>
      <c r="I50" s="4"/>
      <c r="J50" s="4">
        <f>2</f>
        <v>2</v>
      </c>
      <c r="K50" s="4"/>
      <c r="L50" s="4"/>
      <c r="M50" s="4"/>
    </row>
    <row r="51" spans="1:13" x14ac:dyDescent="0.25">
      <c r="A51" s="4" t="s">
        <v>63</v>
      </c>
      <c r="B51" s="6">
        <v>37336</v>
      </c>
      <c r="C51" s="4">
        <f t="shared" si="1"/>
        <v>14</v>
      </c>
      <c r="D51" s="4" t="s">
        <v>65</v>
      </c>
      <c r="E51" s="4"/>
      <c r="F51" s="4"/>
      <c r="G51" s="4"/>
      <c r="H51" s="4"/>
      <c r="I51" s="4"/>
      <c r="J51" s="4">
        <f>2</f>
        <v>2</v>
      </c>
      <c r="K51" s="4"/>
      <c r="L51" s="4"/>
      <c r="M51" s="4"/>
    </row>
    <row r="52" spans="1:13" x14ac:dyDescent="0.25">
      <c r="A52" s="4" t="s">
        <v>64</v>
      </c>
      <c r="B52" s="6">
        <v>37012</v>
      </c>
      <c r="C52" s="4">
        <f t="shared" si="1"/>
        <v>15</v>
      </c>
      <c r="D52" s="4" t="s">
        <v>65</v>
      </c>
      <c r="E52" s="4"/>
      <c r="F52" s="4"/>
      <c r="G52" s="4"/>
      <c r="H52" s="4"/>
      <c r="I52" s="4"/>
      <c r="J52" s="4">
        <f>1</f>
        <v>1</v>
      </c>
      <c r="K52" s="4"/>
      <c r="L52" s="4"/>
      <c r="M52" s="4"/>
    </row>
    <row r="53" spans="1:13" x14ac:dyDescent="0.25">
      <c r="A53" s="4" t="s">
        <v>66</v>
      </c>
      <c r="B53" s="5">
        <v>40066</v>
      </c>
      <c r="C53" s="4">
        <f t="shared" si="1"/>
        <v>7</v>
      </c>
      <c r="D53" s="4" t="s">
        <v>26</v>
      </c>
      <c r="E53" s="4">
        <f>2+2</f>
        <v>4</v>
      </c>
      <c r="F53" s="4"/>
      <c r="G53" s="4"/>
      <c r="H53" s="4">
        <f>2</f>
        <v>2</v>
      </c>
      <c r="I53" s="4"/>
      <c r="J53" s="4">
        <f>1+2+2</f>
        <v>5</v>
      </c>
      <c r="K53" s="4"/>
      <c r="L53" s="4"/>
      <c r="M53" s="4"/>
    </row>
    <row r="54" spans="1:13" x14ac:dyDescent="0.25">
      <c r="A54" s="4" t="s">
        <v>67</v>
      </c>
      <c r="B54" s="5">
        <v>39896</v>
      </c>
      <c r="C54" s="4">
        <f t="shared" si="1"/>
        <v>7</v>
      </c>
      <c r="D54" s="4" t="s">
        <v>26</v>
      </c>
      <c r="E54" s="4"/>
      <c r="F54" s="4"/>
      <c r="G54" s="4"/>
      <c r="H54" s="4"/>
      <c r="I54" s="4"/>
      <c r="J54" s="4">
        <f>1</f>
        <v>1</v>
      </c>
      <c r="K54" s="4"/>
      <c r="L54" s="4"/>
      <c r="M54" s="4"/>
    </row>
    <row r="55" spans="1:13" x14ac:dyDescent="0.25">
      <c r="A55" s="4" t="s">
        <v>68</v>
      </c>
      <c r="B55" s="8">
        <v>39833</v>
      </c>
      <c r="C55" s="4">
        <f t="shared" si="1"/>
        <v>8</v>
      </c>
      <c r="D55" s="4" t="s">
        <v>26</v>
      </c>
      <c r="E55" s="4"/>
      <c r="F55" s="4"/>
      <c r="G55" s="4"/>
      <c r="H55" s="4"/>
      <c r="I55" s="4"/>
      <c r="J55" s="4">
        <f>2</f>
        <v>2</v>
      </c>
      <c r="K55" s="4"/>
      <c r="L55" s="4"/>
      <c r="M55" s="4"/>
    </row>
    <row r="56" spans="1:13" x14ac:dyDescent="0.25">
      <c r="A56" s="9" t="s">
        <v>69</v>
      </c>
      <c r="B56" s="8">
        <v>38979</v>
      </c>
      <c r="C56" s="4">
        <f t="shared" si="1"/>
        <v>10</v>
      </c>
      <c r="D56" s="4" t="s">
        <v>26</v>
      </c>
      <c r="E56" s="4"/>
      <c r="F56" s="4"/>
      <c r="G56" s="4"/>
      <c r="H56" s="4">
        <f>2+2</f>
        <v>4</v>
      </c>
      <c r="I56" s="4"/>
      <c r="J56" s="4">
        <f>1+2+2</f>
        <v>5</v>
      </c>
      <c r="K56" s="4"/>
      <c r="L56" s="4"/>
      <c r="M56" s="4"/>
    </row>
    <row r="57" spans="1:13" x14ac:dyDescent="0.25">
      <c r="A57" s="9" t="s">
        <v>70</v>
      </c>
      <c r="B57" s="8">
        <v>38840</v>
      </c>
      <c r="C57" s="4">
        <f t="shared" si="1"/>
        <v>10</v>
      </c>
      <c r="D57" s="4" t="s">
        <v>26</v>
      </c>
      <c r="E57" s="4"/>
      <c r="F57" s="4"/>
      <c r="G57" s="4"/>
      <c r="H57" s="4"/>
      <c r="I57" s="4"/>
      <c r="J57" s="4">
        <f>1</f>
        <v>1</v>
      </c>
      <c r="K57" s="4"/>
      <c r="L57" s="4"/>
      <c r="M57" s="4"/>
    </row>
    <row r="58" spans="1:13" x14ac:dyDescent="0.25">
      <c r="A58" s="4" t="s">
        <v>71</v>
      </c>
      <c r="B58" s="5">
        <v>39365</v>
      </c>
      <c r="C58" s="4">
        <f t="shared" si="1"/>
        <v>9</v>
      </c>
      <c r="D58" s="4" t="s">
        <v>26</v>
      </c>
      <c r="E58" s="4">
        <f>2+2</f>
        <v>4</v>
      </c>
      <c r="F58" s="4"/>
      <c r="G58" s="4"/>
      <c r="H58" s="4">
        <f>2</f>
        <v>2</v>
      </c>
      <c r="I58" s="4"/>
      <c r="J58" s="4">
        <f>3+2+2</f>
        <v>7</v>
      </c>
      <c r="K58" s="4"/>
      <c r="L58" s="4"/>
      <c r="M58" s="4"/>
    </row>
    <row r="59" spans="1:13" x14ac:dyDescent="0.25">
      <c r="A59" s="9" t="s">
        <v>72</v>
      </c>
      <c r="B59" s="8">
        <v>38599</v>
      </c>
      <c r="C59" s="4">
        <f t="shared" si="1"/>
        <v>11</v>
      </c>
      <c r="D59" s="4" t="s">
        <v>26</v>
      </c>
      <c r="E59" s="4"/>
      <c r="F59" s="4"/>
      <c r="G59" s="4"/>
      <c r="H59" s="4"/>
      <c r="I59" s="4"/>
      <c r="J59" s="4">
        <v>2</v>
      </c>
      <c r="K59" s="4"/>
      <c r="L59" s="4"/>
      <c r="M59" s="4"/>
    </row>
    <row r="60" spans="1:13" x14ac:dyDescent="0.25">
      <c r="A60" s="9" t="s">
        <v>73</v>
      </c>
      <c r="B60" s="9"/>
      <c r="C60" s="4">
        <f t="shared" si="1"/>
        <v>0</v>
      </c>
      <c r="D60" s="4" t="s">
        <v>26</v>
      </c>
      <c r="E60" s="4"/>
      <c r="F60" s="4"/>
      <c r="G60" s="4"/>
      <c r="H60" s="4"/>
      <c r="I60" s="4"/>
      <c r="J60" s="4">
        <v>0</v>
      </c>
      <c r="K60" s="4"/>
      <c r="L60" s="4"/>
      <c r="M60" s="4"/>
    </row>
    <row r="61" spans="1:13" x14ac:dyDescent="0.25">
      <c r="A61" s="4" t="s">
        <v>74</v>
      </c>
      <c r="B61" s="5">
        <v>38252</v>
      </c>
      <c r="C61" s="4">
        <f t="shared" si="1"/>
        <v>12</v>
      </c>
      <c r="D61" s="4" t="s">
        <v>26</v>
      </c>
      <c r="E61" s="4">
        <f>2</f>
        <v>2</v>
      </c>
      <c r="F61" s="4"/>
      <c r="G61" s="4"/>
      <c r="H61" s="4">
        <f>2+2</f>
        <v>4</v>
      </c>
      <c r="I61" s="4">
        <f>2</f>
        <v>2</v>
      </c>
      <c r="J61" s="4">
        <f>1+2+2+2</f>
        <v>7</v>
      </c>
      <c r="K61" s="4"/>
      <c r="L61" s="4"/>
      <c r="M61" s="4"/>
    </row>
    <row r="62" spans="1:13" x14ac:dyDescent="0.25">
      <c r="A62" s="4" t="s">
        <v>75</v>
      </c>
      <c r="B62" s="4"/>
      <c r="C62" s="4">
        <f t="shared" si="1"/>
        <v>0</v>
      </c>
      <c r="D62" s="4" t="s">
        <v>26</v>
      </c>
      <c r="E62" s="4"/>
      <c r="F62" s="4"/>
      <c r="G62" s="4"/>
      <c r="H62" s="4"/>
      <c r="I62" s="4"/>
      <c r="J62" s="4">
        <f>2</f>
        <v>2</v>
      </c>
      <c r="K62" s="4">
        <f>2</f>
        <v>2</v>
      </c>
      <c r="L62" s="4"/>
      <c r="M62" s="4"/>
    </row>
    <row r="63" spans="1:13" x14ac:dyDescent="0.25">
      <c r="A63" s="9" t="s">
        <v>76</v>
      </c>
      <c r="B63" s="8">
        <v>37340</v>
      </c>
      <c r="C63" s="4">
        <f t="shared" si="1"/>
        <v>14</v>
      </c>
      <c r="D63" s="4" t="s">
        <v>26</v>
      </c>
      <c r="E63" s="4"/>
      <c r="F63" s="4"/>
      <c r="G63" s="4"/>
      <c r="H63" s="4"/>
      <c r="I63" s="4"/>
      <c r="J63" s="4">
        <f>1+2</f>
        <v>3</v>
      </c>
      <c r="K63" s="4"/>
      <c r="L63" s="4"/>
      <c r="M63" s="4"/>
    </row>
    <row r="64" spans="1:13" x14ac:dyDescent="0.25">
      <c r="A64" s="9" t="s">
        <v>78</v>
      </c>
      <c r="B64" s="8">
        <v>37903</v>
      </c>
      <c r="C64" s="4">
        <f t="shared" si="1"/>
        <v>13</v>
      </c>
      <c r="D64" s="4" t="s">
        <v>31</v>
      </c>
      <c r="E64" s="4"/>
      <c r="F64" s="4"/>
      <c r="G64" s="4"/>
      <c r="H64" s="4"/>
      <c r="I64" s="4"/>
      <c r="J64" s="4"/>
      <c r="K64" s="4">
        <f>2</f>
        <v>2</v>
      </c>
      <c r="L64" s="4"/>
      <c r="M64" s="4"/>
    </row>
    <row r="65" spans="1:13" x14ac:dyDescent="0.25">
      <c r="A65" s="9" t="s">
        <v>80</v>
      </c>
      <c r="B65" s="8">
        <v>37204</v>
      </c>
      <c r="C65" s="4">
        <f t="shared" si="1"/>
        <v>15</v>
      </c>
      <c r="D65" s="4" t="s">
        <v>31</v>
      </c>
      <c r="E65" s="4"/>
      <c r="F65" s="4"/>
      <c r="G65" s="4"/>
      <c r="H65" s="4"/>
      <c r="I65" s="4"/>
      <c r="J65" s="4"/>
      <c r="K65" s="4">
        <f>5</f>
        <v>5</v>
      </c>
      <c r="L65" s="4"/>
      <c r="M65" s="4"/>
    </row>
    <row r="66" spans="1:13" x14ac:dyDescent="0.25">
      <c r="A66" s="9" t="s">
        <v>79</v>
      </c>
      <c r="B66" s="9"/>
      <c r="C66" s="4">
        <f t="shared" ref="C66:C97" si="2">IF(OR(ISERROR(YEAR(B66)),ISBLANK(B66)),,DATEDIF(B66,$M$2,"y"))</f>
        <v>0</v>
      </c>
      <c r="D66" s="4" t="s">
        <v>31</v>
      </c>
      <c r="E66" s="4"/>
      <c r="F66" s="4"/>
      <c r="G66" s="4"/>
      <c r="H66" s="4">
        <f>2</f>
        <v>2</v>
      </c>
      <c r="I66" s="4">
        <f>2</f>
        <v>2</v>
      </c>
      <c r="J66" s="4">
        <f>12</f>
        <v>12</v>
      </c>
      <c r="K66" s="4">
        <v>0</v>
      </c>
      <c r="L66" s="4">
        <f>2</f>
        <v>2</v>
      </c>
      <c r="M66" s="4"/>
    </row>
    <row r="67" spans="1:13" x14ac:dyDescent="0.25">
      <c r="A67" s="4" t="s">
        <v>82</v>
      </c>
      <c r="B67" s="5">
        <v>26095</v>
      </c>
      <c r="C67" s="4">
        <f t="shared" si="2"/>
        <v>45</v>
      </c>
      <c r="D67" s="4" t="s">
        <v>84</v>
      </c>
      <c r="E67" s="4">
        <f>20+20+20+8</f>
        <v>68</v>
      </c>
      <c r="F67" s="4">
        <f>20+20+20</f>
        <v>60</v>
      </c>
      <c r="G67" s="4">
        <f>20+20+20+20</f>
        <v>80</v>
      </c>
      <c r="H67" s="4"/>
      <c r="I67" s="4"/>
      <c r="J67" s="4"/>
      <c r="K67" s="4"/>
      <c r="L67" s="4"/>
      <c r="M67" s="4"/>
    </row>
    <row r="68" spans="1:13" x14ac:dyDescent="0.25">
      <c r="A68" s="4" t="s">
        <v>83</v>
      </c>
      <c r="B68" s="5">
        <v>30466</v>
      </c>
      <c r="C68" s="4">
        <f t="shared" si="2"/>
        <v>33</v>
      </c>
      <c r="D68" s="4" t="s">
        <v>16</v>
      </c>
      <c r="E68" s="4">
        <f>20+20+8+8</f>
        <v>56</v>
      </c>
      <c r="F68" s="4">
        <f>8+12+12</f>
        <v>32</v>
      </c>
      <c r="G68" s="4">
        <f>20+12+8+8</f>
        <v>48</v>
      </c>
      <c r="H68" s="4"/>
      <c r="I68" s="4"/>
      <c r="J68" s="4"/>
      <c r="K68" s="4">
        <f>12+8</f>
        <v>20</v>
      </c>
      <c r="L68" s="4"/>
      <c r="M68" s="4"/>
    </row>
    <row r="69" spans="1:13" x14ac:dyDescent="0.25">
      <c r="A69" s="4" t="s">
        <v>85</v>
      </c>
      <c r="B69" s="4"/>
      <c r="C69" s="4">
        <f t="shared" si="2"/>
        <v>0</v>
      </c>
      <c r="D69" s="4" t="s">
        <v>16</v>
      </c>
      <c r="E69" s="4">
        <f>8+2</f>
        <v>10</v>
      </c>
      <c r="F69" s="4">
        <f>12+2+12</f>
        <v>26</v>
      </c>
      <c r="G69" s="4"/>
      <c r="H69" s="4"/>
      <c r="I69" s="4"/>
      <c r="J69" s="4"/>
      <c r="K69" s="4">
        <f>2+2</f>
        <v>4</v>
      </c>
      <c r="L69" s="4"/>
      <c r="M69" s="4"/>
    </row>
    <row r="70" spans="1:13" x14ac:dyDescent="0.25">
      <c r="A70" s="4" t="s">
        <v>86</v>
      </c>
      <c r="B70" s="5">
        <v>33748</v>
      </c>
      <c r="C70" s="4">
        <f t="shared" si="2"/>
        <v>24</v>
      </c>
      <c r="D70" s="4" t="s">
        <v>16</v>
      </c>
      <c r="E70" s="4">
        <f>12+2</f>
        <v>14</v>
      </c>
      <c r="F70" s="4">
        <f>8+8+8</f>
        <v>24</v>
      </c>
      <c r="G70" s="4"/>
      <c r="H70" s="4"/>
      <c r="I70" s="4"/>
      <c r="J70" s="4"/>
      <c r="K70" s="4">
        <f>2+2</f>
        <v>4</v>
      </c>
      <c r="L70" s="4"/>
      <c r="M70" s="4"/>
    </row>
    <row r="71" spans="1:13" x14ac:dyDescent="0.25">
      <c r="A71" s="9" t="s">
        <v>87</v>
      </c>
      <c r="B71" s="8">
        <v>25046</v>
      </c>
      <c r="C71" s="4">
        <f t="shared" si="2"/>
        <v>48</v>
      </c>
      <c r="D71" s="4" t="s">
        <v>16</v>
      </c>
      <c r="E71" s="4"/>
      <c r="F71" s="4">
        <f>20+8</f>
        <v>28</v>
      </c>
      <c r="G71" s="4">
        <f>12+8</f>
        <v>20</v>
      </c>
      <c r="H71" s="4"/>
      <c r="I71" s="4"/>
      <c r="J71" s="4"/>
      <c r="K71" s="4">
        <f>20+8</f>
        <v>28</v>
      </c>
      <c r="L71" s="4"/>
      <c r="M71" s="4"/>
    </row>
    <row r="72" spans="1:13" x14ac:dyDescent="0.25">
      <c r="A72" s="10" t="s">
        <v>88</v>
      </c>
      <c r="B72" s="11">
        <v>40255</v>
      </c>
      <c r="C72" s="4">
        <f t="shared" si="2"/>
        <v>7</v>
      </c>
      <c r="D72" s="4" t="s">
        <v>16</v>
      </c>
      <c r="E72" s="4">
        <f>2</f>
        <v>2</v>
      </c>
      <c r="F72" s="4"/>
      <c r="G72" s="4"/>
      <c r="H72" s="4">
        <f>2</f>
        <v>2</v>
      </c>
      <c r="I72" s="4"/>
      <c r="J72" s="4">
        <f>2+8</f>
        <v>10</v>
      </c>
      <c r="K72" s="4"/>
      <c r="L72" s="4"/>
      <c r="M72" s="4"/>
    </row>
    <row r="73" spans="1:13" x14ac:dyDescent="0.25">
      <c r="A73" s="12" t="s">
        <v>89</v>
      </c>
      <c r="B73" s="11">
        <v>40458</v>
      </c>
      <c r="C73" s="4">
        <f t="shared" si="2"/>
        <v>6</v>
      </c>
      <c r="D73" s="4" t="s">
        <v>16</v>
      </c>
      <c r="E73" s="4">
        <f>2</f>
        <v>2</v>
      </c>
      <c r="F73" s="4"/>
      <c r="G73" s="4"/>
      <c r="H73" s="4">
        <f>2</f>
        <v>2</v>
      </c>
      <c r="I73" s="4"/>
      <c r="J73" s="4">
        <f>8+8</f>
        <v>16</v>
      </c>
      <c r="K73" s="4"/>
      <c r="L73" s="4"/>
      <c r="M73" s="4"/>
    </row>
    <row r="74" spans="1:13" x14ac:dyDescent="0.25">
      <c r="A74" s="9" t="s">
        <v>90</v>
      </c>
      <c r="B74" s="13">
        <v>40343</v>
      </c>
      <c r="C74" s="4">
        <f t="shared" si="2"/>
        <v>6</v>
      </c>
      <c r="D74" s="4" t="s">
        <v>91</v>
      </c>
      <c r="E74" s="4"/>
      <c r="F74" s="4"/>
      <c r="G74" s="4"/>
      <c r="H74" s="4"/>
      <c r="I74" s="4"/>
      <c r="J74" s="4">
        <f>8</f>
        <v>8</v>
      </c>
      <c r="K74" s="4"/>
      <c r="L74" s="4"/>
      <c r="M74" s="4"/>
    </row>
    <row r="75" spans="1:13" x14ac:dyDescent="0.25">
      <c r="A75" s="14" t="s">
        <v>92</v>
      </c>
      <c r="B75" s="13">
        <v>40075</v>
      </c>
      <c r="C75" s="4">
        <f t="shared" si="2"/>
        <v>7</v>
      </c>
      <c r="D75" s="4" t="s">
        <v>91</v>
      </c>
      <c r="E75" s="4">
        <f>2</f>
        <v>2</v>
      </c>
      <c r="F75" s="4"/>
      <c r="G75" s="4"/>
      <c r="H75" s="4"/>
      <c r="I75" s="4"/>
      <c r="J75" s="4">
        <f>2</f>
        <v>2</v>
      </c>
      <c r="K75" s="4"/>
      <c r="L75" s="4"/>
      <c r="M75" s="4"/>
    </row>
    <row r="76" spans="1:13" x14ac:dyDescent="0.25">
      <c r="A76" s="15" t="s">
        <v>93</v>
      </c>
      <c r="B76" s="16">
        <v>39289</v>
      </c>
      <c r="C76" s="4">
        <f t="shared" si="2"/>
        <v>9</v>
      </c>
      <c r="D76" s="4" t="s">
        <v>16</v>
      </c>
      <c r="E76" s="4">
        <f>2</f>
        <v>2</v>
      </c>
      <c r="F76" s="4"/>
      <c r="G76" s="4"/>
      <c r="H76" s="4">
        <f>2</f>
        <v>2</v>
      </c>
      <c r="I76" s="4">
        <f>2</f>
        <v>2</v>
      </c>
      <c r="J76" s="4">
        <f>2</f>
        <v>2</v>
      </c>
      <c r="K76" s="4"/>
      <c r="L76" s="4"/>
      <c r="M76" s="4"/>
    </row>
    <row r="77" spans="1:13" x14ac:dyDescent="0.25">
      <c r="A77" s="15" t="s">
        <v>94</v>
      </c>
      <c r="B77" s="16">
        <v>39583</v>
      </c>
      <c r="C77" s="4">
        <f t="shared" si="2"/>
        <v>8</v>
      </c>
      <c r="D77" s="4" t="s">
        <v>16</v>
      </c>
      <c r="E77" s="4">
        <f>2</f>
        <v>2</v>
      </c>
      <c r="F77" s="4"/>
      <c r="G77" s="4"/>
      <c r="H77" s="4">
        <f>2</f>
        <v>2</v>
      </c>
      <c r="I77" s="4">
        <f>2</f>
        <v>2</v>
      </c>
      <c r="J77" s="4">
        <f>2</f>
        <v>2</v>
      </c>
      <c r="K77" s="4"/>
      <c r="L77" s="4"/>
      <c r="M77" s="4"/>
    </row>
    <row r="78" spans="1:13" x14ac:dyDescent="0.25">
      <c r="A78" s="15" t="s">
        <v>95</v>
      </c>
      <c r="B78" s="16">
        <v>39804</v>
      </c>
      <c r="C78" s="4">
        <f t="shared" si="2"/>
        <v>8</v>
      </c>
      <c r="D78" s="4" t="s">
        <v>31</v>
      </c>
      <c r="E78" s="4">
        <f>2</f>
        <v>2</v>
      </c>
      <c r="F78" s="4"/>
      <c r="G78" s="4"/>
      <c r="H78" s="4">
        <f>2</f>
        <v>2</v>
      </c>
      <c r="I78" s="4"/>
      <c r="J78" s="4">
        <f>2+2</f>
        <v>4</v>
      </c>
      <c r="K78" s="4"/>
      <c r="L78" s="4"/>
      <c r="M78" s="4"/>
    </row>
    <row r="79" spans="1:13" x14ac:dyDescent="0.25">
      <c r="A79" s="14" t="s">
        <v>96</v>
      </c>
      <c r="B79" s="13">
        <v>39216</v>
      </c>
      <c r="C79" s="4">
        <f t="shared" si="2"/>
        <v>9</v>
      </c>
      <c r="D79" s="4" t="s">
        <v>16</v>
      </c>
      <c r="E79" s="4"/>
      <c r="F79" s="4"/>
      <c r="G79" s="4"/>
      <c r="H79" s="4"/>
      <c r="I79" s="4"/>
      <c r="J79" s="4">
        <f>2</f>
        <v>2</v>
      </c>
      <c r="K79" s="4"/>
      <c r="L79" s="4"/>
      <c r="M79" s="4"/>
    </row>
    <row r="80" spans="1:13" x14ac:dyDescent="0.25">
      <c r="A80" s="14" t="s">
        <v>97</v>
      </c>
      <c r="B80" s="13">
        <v>39886</v>
      </c>
      <c r="C80" s="4">
        <f t="shared" si="2"/>
        <v>8</v>
      </c>
      <c r="D80" s="4" t="s">
        <v>91</v>
      </c>
      <c r="E80" s="4"/>
      <c r="F80" s="4"/>
      <c r="G80" s="4"/>
      <c r="H80" s="4"/>
      <c r="I80" s="4"/>
      <c r="J80" s="4">
        <f>2</f>
        <v>2</v>
      </c>
      <c r="K80" s="4"/>
      <c r="L80" s="4"/>
      <c r="M80" s="4"/>
    </row>
    <row r="81" spans="1:13" x14ac:dyDescent="0.25">
      <c r="A81" s="1" t="s">
        <v>98</v>
      </c>
      <c r="B81" s="9"/>
      <c r="C81" s="4">
        <f t="shared" si="2"/>
        <v>0</v>
      </c>
      <c r="D81" s="4" t="s">
        <v>16</v>
      </c>
      <c r="E81" s="4"/>
      <c r="F81" s="4"/>
      <c r="G81" s="4"/>
      <c r="H81" s="4"/>
      <c r="I81" s="4"/>
      <c r="J81" s="4">
        <f>2</f>
        <v>2</v>
      </c>
      <c r="K81" s="4"/>
      <c r="L81" s="4"/>
      <c r="M81" s="4"/>
    </row>
    <row r="82" spans="1:13" x14ac:dyDescent="0.25">
      <c r="A82" s="1" t="s">
        <v>99</v>
      </c>
      <c r="B82" s="9"/>
      <c r="C82" s="4">
        <f t="shared" si="2"/>
        <v>0</v>
      </c>
      <c r="D82" s="4" t="s">
        <v>16</v>
      </c>
      <c r="E82" s="4"/>
      <c r="F82" s="4"/>
      <c r="G82" s="4"/>
      <c r="H82" s="4">
        <f>2</f>
        <v>2</v>
      </c>
      <c r="I82" s="4"/>
      <c r="J82" s="4">
        <f>2+2</f>
        <v>4</v>
      </c>
      <c r="K82" s="4"/>
      <c r="L82" s="4"/>
      <c r="M82" s="4"/>
    </row>
    <row r="83" spans="1:13" x14ac:dyDescent="0.25">
      <c r="A83" s="1" t="s">
        <v>100</v>
      </c>
      <c r="B83" s="3">
        <v>37540</v>
      </c>
      <c r="C83" s="4">
        <f t="shared" si="2"/>
        <v>14</v>
      </c>
      <c r="D83" s="4" t="s">
        <v>16</v>
      </c>
      <c r="E83" s="4"/>
      <c r="F83" s="4"/>
      <c r="G83" s="4"/>
      <c r="H83" s="4">
        <f>2</f>
        <v>2</v>
      </c>
      <c r="I83" s="4"/>
      <c r="J83" s="4">
        <f>2+2+2</f>
        <v>6</v>
      </c>
      <c r="K83" s="4"/>
      <c r="L83" s="4"/>
      <c r="M83" s="4"/>
    </row>
    <row r="84" spans="1:13" x14ac:dyDescent="0.25">
      <c r="A84" s="2" t="s">
        <v>101</v>
      </c>
      <c r="B84" s="13">
        <v>38821</v>
      </c>
      <c r="C84" s="4">
        <f t="shared" si="2"/>
        <v>10</v>
      </c>
      <c r="D84" s="4" t="s">
        <v>65</v>
      </c>
      <c r="E84" s="4"/>
      <c r="F84" s="4"/>
      <c r="G84" s="4"/>
      <c r="H84" s="4"/>
      <c r="I84" s="4"/>
      <c r="J84" s="4"/>
      <c r="K84" s="4">
        <f>2</f>
        <v>2</v>
      </c>
      <c r="L84" s="4"/>
      <c r="M84" s="4"/>
    </row>
    <row r="85" spans="1:13" x14ac:dyDescent="0.25">
      <c r="A85" s="4" t="s">
        <v>102</v>
      </c>
      <c r="B85" s="3">
        <v>37881</v>
      </c>
      <c r="C85" s="4">
        <f t="shared" si="2"/>
        <v>13</v>
      </c>
      <c r="D85" s="4" t="s">
        <v>16</v>
      </c>
      <c r="E85" s="4"/>
      <c r="F85" s="4"/>
      <c r="G85" s="4"/>
      <c r="H85" s="4">
        <f>2</f>
        <v>2</v>
      </c>
      <c r="I85" s="4">
        <f>2</f>
        <v>2</v>
      </c>
      <c r="J85" s="4">
        <f>2</f>
        <v>2</v>
      </c>
      <c r="K85" s="4"/>
      <c r="L85" s="4"/>
      <c r="M85" s="4"/>
    </row>
    <row r="86" spans="1:13" x14ac:dyDescent="0.25">
      <c r="A86" s="4" t="s">
        <v>103</v>
      </c>
      <c r="B86" s="9"/>
      <c r="C86" s="4"/>
      <c r="D86" s="4" t="s">
        <v>26</v>
      </c>
      <c r="E86" s="4"/>
      <c r="F86" s="4"/>
      <c r="G86" s="4"/>
      <c r="H86" s="4">
        <f>2</f>
        <v>2</v>
      </c>
      <c r="I86" s="4"/>
      <c r="J86" s="4">
        <f>12</f>
        <v>12</v>
      </c>
      <c r="K86" s="4"/>
      <c r="L86" s="4"/>
      <c r="M86" s="4"/>
    </row>
    <row r="87" spans="1:13" x14ac:dyDescent="0.25">
      <c r="A87" s="4" t="s">
        <v>104</v>
      </c>
      <c r="B87" s="13">
        <v>37903</v>
      </c>
      <c r="C87" s="4">
        <f>IF(OR(ISERROR(YEAR(B87)),ISBLANK(B87)),,DATEDIF(B87,$M$2,"y"))</f>
        <v>13</v>
      </c>
      <c r="D87" s="4" t="s">
        <v>31</v>
      </c>
      <c r="E87" s="4"/>
      <c r="F87" s="4">
        <f>2</f>
        <v>2</v>
      </c>
      <c r="G87" s="4"/>
      <c r="H87" s="4">
        <f>2</f>
        <v>2</v>
      </c>
      <c r="I87" s="4">
        <f>2</f>
        <v>2</v>
      </c>
      <c r="J87" s="4">
        <f>2</f>
        <v>2</v>
      </c>
      <c r="K87" s="4"/>
      <c r="L87" s="4"/>
      <c r="M87" s="4"/>
    </row>
    <row r="88" spans="1:13" x14ac:dyDescent="0.25">
      <c r="A88" s="4" t="s">
        <v>105</v>
      </c>
      <c r="B88" s="4"/>
      <c r="C88" s="4">
        <f>IF(OR(ISERROR(YEAR(B88)),ISBLANK(B88)),,DATEDIF(B88,$M$2,"y"))</f>
        <v>0</v>
      </c>
      <c r="D88" s="4" t="s">
        <v>16</v>
      </c>
      <c r="E88" s="4">
        <f>2</f>
        <v>2</v>
      </c>
      <c r="F88" s="4">
        <f>8+8</f>
        <v>16</v>
      </c>
      <c r="G88" s="4"/>
      <c r="H88" s="4"/>
      <c r="I88" s="4">
        <f>2</f>
        <v>2</v>
      </c>
      <c r="J88" s="4"/>
      <c r="K88" s="4"/>
      <c r="L88" s="4"/>
      <c r="M88" s="4"/>
    </row>
    <row r="89" spans="1:13" x14ac:dyDescent="0.25">
      <c r="A89" s="4" t="s">
        <v>106</v>
      </c>
      <c r="B89" s="16">
        <v>37690</v>
      </c>
      <c r="C89" s="4">
        <f>IF(OR(ISERROR(YEAR(B89)),ISBLANK(B89)),,DATEDIF(B89,$M$2,"y"))</f>
        <v>14</v>
      </c>
      <c r="D89" s="4" t="s">
        <v>16</v>
      </c>
      <c r="E89" s="4"/>
      <c r="F89" s="4"/>
      <c r="G89" s="4"/>
      <c r="H89" s="4"/>
      <c r="I89" s="4"/>
      <c r="J89" s="4">
        <f>2</f>
        <v>2</v>
      </c>
      <c r="K89" s="4"/>
      <c r="L89" s="4"/>
      <c r="M89" s="4"/>
    </row>
    <row r="90" spans="1:13" x14ac:dyDescent="0.25">
      <c r="A90" s="4" t="s">
        <v>107</v>
      </c>
      <c r="B90" s="4"/>
      <c r="C90" s="4"/>
      <c r="D90" s="4" t="s">
        <v>16</v>
      </c>
      <c r="E90" s="4"/>
      <c r="F90" s="4"/>
      <c r="G90" s="4"/>
      <c r="H90" s="4"/>
      <c r="I90" s="4"/>
      <c r="J90" s="4">
        <f>2</f>
        <v>2</v>
      </c>
      <c r="K90" s="4"/>
      <c r="L90" s="4"/>
      <c r="M90" s="4"/>
    </row>
    <row r="91" spans="1:13" x14ac:dyDescent="0.25">
      <c r="A91" s="4" t="s">
        <v>108</v>
      </c>
      <c r="B91" s="4"/>
      <c r="C91" s="4"/>
      <c r="D91" s="4" t="s">
        <v>16</v>
      </c>
      <c r="E91" s="4"/>
      <c r="F91" s="4"/>
      <c r="G91" s="4"/>
      <c r="H91" s="4"/>
      <c r="I91" s="4"/>
      <c r="J91" s="4">
        <f>2</f>
        <v>2</v>
      </c>
      <c r="K91" s="4"/>
      <c r="L91" s="4"/>
      <c r="M91" s="4"/>
    </row>
    <row r="92" spans="1:13" x14ac:dyDescent="0.25">
      <c r="A92" s="4" t="s">
        <v>109</v>
      </c>
      <c r="B92" s="4"/>
      <c r="C92" s="4"/>
      <c r="D92" s="4" t="s">
        <v>16</v>
      </c>
      <c r="E92" s="4"/>
      <c r="F92" s="4"/>
      <c r="G92" s="4"/>
      <c r="H92" s="4"/>
      <c r="I92" s="4"/>
      <c r="J92" s="4">
        <f>2</f>
        <v>2</v>
      </c>
      <c r="K92" s="4"/>
      <c r="L92" s="4"/>
      <c r="M92" s="4"/>
    </row>
    <row r="93" spans="1:13" x14ac:dyDescent="0.25">
      <c r="A93" s="4" t="s">
        <v>110</v>
      </c>
      <c r="B93" s="4"/>
      <c r="C93" s="4"/>
      <c r="D93" s="4" t="s">
        <v>31</v>
      </c>
      <c r="E93" s="4"/>
      <c r="F93" s="4"/>
      <c r="G93" s="4"/>
      <c r="H93" s="4"/>
      <c r="I93" s="4"/>
      <c r="J93" s="4">
        <f>2</f>
        <v>2</v>
      </c>
      <c r="K93" s="4"/>
      <c r="L93" s="4"/>
      <c r="M93" s="4"/>
    </row>
    <row r="94" spans="1:13" x14ac:dyDescent="0.25">
      <c r="A94" s="4" t="s">
        <v>111</v>
      </c>
      <c r="B94" s="4"/>
      <c r="C94" s="4"/>
      <c r="D94" s="4" t="s">
        <v>31</v>
      </c>
      <c r="E94" s="4"/>
      <c r="F94" s="4"/>
      <c r="G94" s="4"/>
      <c r="H94" s="4"/>
      <c r="I94" s="4"/>
      <c r="J94" s="4">
        <f>2</f>
        <v>2</v>
      </c>
      <c r="K94" s="4"/>
      <c r="L94" s="4"/>
      <c r="M94" s="4"/>
    </row>
    <row r="95" spans="1:13" x14ac:dyDescent="0.25">
      <c r="A95" s="4" t="s">
        <v>112</v>
      </c>
      <c r="B95" s="4"/>
      <c r="C95" s="4"/>
      <c r="D95" s="4" t="s">
        <v>31</v>
      </c>
      <c r="E95" s="4"/>
      <c r="F95" s="4"/>
      <c r="G95" s="4"/>
      <c r="H95" s="4"/>
      <c r="I95" s="4"/>
      <c r="J95" s="4">
        <f>2</f>
        <v>2</v>
      </c>
      <c r="K95" s="4"/>
      <c r="L95" s="4"/>
      <c r="M95" s="4"/>
    </row>
    <row r="96" spans="1:13" x14ac:dyDescent="0.25">
      <c r="A96" s="4" t="s">
        <v>113</v>
      </c>
      <c r="B96" s="4"/>
      <c r="C96" s="4"/>
      <c r="D96" s="4" t="s">
        <v>31</v>
      </c>
      <c r="E96" s="4"/>
      <c r="F96" s="4"/>
      <c r="G96" s="4"/>
      <c r="H96" s="4"/>
      <c r="I96" s="4"/>
      <c r="J96" s="4">
        <f>2</f>
        <v>2</v>
      </c>
      <c r="K96" s="4"/>
      <c r="L96" s="4"/>
      <c r="M96" s="4"/>
    </row>
    <row r="97" spans="1:13" x14ac:dyDescent="0.25">
      <c r="A97" s="4" t="s">
        <v>114</v>
      </c>
      <c r="B97" s="4"/>
      <c r="C97" s="4"/>
      <c r="D97" s="4" t="s">
        <v>31</v>
      </c>
      <c r="E97" s="4"/>
      <c r="F97" s="4"/>
      <c r="G97" s="4"/>
      <c r="H97" s="4"/>
      <c r="I97" s="4"/>
      <c r="J97" s="4">
        <f>2</f>
        <v>2</v>
      </c>
      <c r="K97" s="4"/>
      <c r="L97" s="4"/>
      <c r="M97" s="4"/>
    </row>
    <row r="98" spans="1:13" x14ac:dyDescent="0.25">
      <c r="A98" s="4" t="s">
        <v>115</v>
      </c>
      <c r="B98" s="4"/>
      <c r="C98" s="4"/>
      <c r="D98" s="4" t="s">
        <v>31</v>
      </c>
      <c r="E98" s="4"/>
      <c r="F98" s="4"/>
      <c r="G98" s="4"/>
      <c r="H98" s="4"/>
      <c r="I98" s="4"/>
      <c r="J98" s="4">
        <f>2</f>
        <v>2</v>
      </c>
      <c r="K98" s="4"/>
      <c r="L98" s="4"/>
      <c r="M98" s="4"/>
    </row>
    <row r="99" spans="1:13" x14ac:dyDescent="0.25">
      <c r="A99" s="4" t="s">
        <v>116</v>
      </c>
      <c r="B99" s="4"/>
      <c r="C99" s="4"/>
      <c r="D99" s="4" t="s">
        <v>31</v>
      </c>
      <c r="E99" s="4"/>
      <c r="F99" s="4"/>
      <c r="G99" s="4"/>
      <c r="H99" s="4"/>
      <c r="I99" s="4"/>
      <c r="J99" s="4">
        <f>2</f>
        <v>2</v>
      </c>
      <c r="K99" s="4"/>
      <c r="L99" s="4"/>
      <c r="M99" s="4"/>
    </row>
    <row r="100" spans="1:13" x14ac:dyDescent="0.25">
      <c r="A100" s="4" t="s">
        <v>117</v>
      </c>
      <c r="B100" s="4"/>
      <c r="C100" s="4"/>
      <c r="D100" s="4" t="s">
        <v>31</v>
      </c>
      <c r="E100" s="4"/>
      <c r="F100" s="4"/>
      <c r="G100" s="4"/>
      <c r="H100" s="4"/>
      <c r="I100" s="4"/>
      <c r="J100" s="4">
        <f>2</f>
        <v>2</v>
      </c>
      <c r="K100" s="4"/>
      <c r="L100" s="4"/>
      <c r="M100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2017-05-19T18:34:35Z</dcterms:modified>
</cp:coreProperties>
</file>